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8445" activeTab="0"/>
  </bookViews>
  <sheets>
    <sheet name="Babak 1" sheetId="1" r:id="rId1"/>
    <sheet name="Babak 2" sheetId="2" r:id="rId2"/>
    <sheet name="Babak 3" sheetId="3" r:id="rId3"/>
    <sheet name="Babak 4" sheetId="4" r:id="rId4"/>
    <sheet name="Babak 5" sheetId="5" r:id="rId5"/>
  </sheets>
  <definedNames/>
  <calcPr fullCalcOnLoad="1"/>
</workbook>
</file>

<file path=xl/sharedStrings.xml><?xml version="1.0" encoding="utf-8"?>
<sst xmlns="http://schemas.openxmlformats.org/spreadsheetml/2006/main" count="227" uniqueCount="79">
  <si>
    <t>FORM PENILAIAN</t>
  </si>
  <si>
    <t>SASANA DEBAT MAHASISWA (SADEWA)</t>
  </si>
  <si>
    <t>HIMPUNAN MAHASISWA JURUSAN AKUNTANSI</t>
  </si>
  <si>
    <t>No</t>
  </si>
  <si>
    <t>Nama Tim</t>
  </si>
  <si>
    <t>Kriteria Penilaian</t>
  </si>
  <si>
    <t>Total</t>
  </si>
  <si>
    <t>Materi</t>
  </si>
  <si>
    <t>Sikap</t>
  </si>
  <si>
    <t>Metode</t>
  </si>
  <si>
    <t>Kerjasama Tim</t>
  </si>
  <si>
    <r>
      <t xml:space="preserve">BABAK 1 </t>
    </r>
    <r>
      <rPr>
        <b/>
        <i/>
        <sz val="12"/>
        <color indexed="8"/>
        <rFont val="Times New Roman"/>
        <family val="1"/>
      </rPr>
      <t>MATCH UP</t>
    </r>
  </si>
  <si>
    <r>
      <t xml:space="preserve">BABAK 3 </t>
    </r>
    <r>
      <rPr>
        <b/>
        <i/>
        <sz val="12"/>
        <color indexed="8"/>
        <rFont val="Times New Roman"/>
        <family val="1"/>
      </rPr>
      <t>BATTLE CONE</t>
    </r>
  </si>
  <si>
    <r>
      <t xml:space="preserve">BABAK 2 </t>
    </r>
    <r>
      <rPr>
        <b/>
        <i/>
        <sz val="12"/>
        <color indexed="8"/>
        <rFont val="Times New Roman"/>
        <family val="1"/>
      </rPr>
      <t>FREE STATEMENT</t>
    </r>
  </si>
  <si>
    <r>
      <t xml:space="preserve">BABAK 4 </t>
    </r>
    <r>
      <rPr>
        <b/>
        <i/>
        <sz val="12"/>
        <color indexed="8"/>
        <rFont val="Times New Roman"/>
        <family val="1"/>
      </rPr>
      <t>LITTLE BIT</t>
    </r>
  </si>
  <si>
    <r>
      <t xml:space="preserve">BABAK 5 </t>
    </r>
    <r>
      <rPr>
        <b/>
        <i/>
        <sz val="12"/>
        <color indexed="8"/>
        <rFont val="Times New Roman"/>
        <family val="1"/>
      </rPr>
      <t>STAR WAR</t>
    </r>
  </si>
  <si>
    <t>Aula E3</t>
  </si>
  <si>
    <t>Ruang 1</t>
  </si>
  <si>
    <t>Ruang 2</t>
  </si>
  <si>
    <t>Ruang 3</t>
  </si>
  <si>
    <t>LLD UM</t>
  </si>
  <si>
    <t>POLINEMA 2</t>
  </si>
  <si>
    <t>ABM A</t>
  </si>
  <si>
    <t>FDC</t>
  </si>
  <si>
    <t>POLINEMA 4</t>
  </si>
  <si>
    <t>NAKULA</t>
  </si>
  <si>
    <t>WAN</t>
  </si>
  <si>
    <t>UNS MENANG</t>
  </si>
  <si>
    <t>POI</t>
  </si>
  <si>
    <t>GARUDA SAKTI</t>
  </si>
  <si>
    <t>AZURA</t>
  </si>
  <si>
    <t>ELECTRA</t>
  </si>
  <si>
    <t>UC ACC 1</t>
  </si>
  <si>
    <t>UWG 1</t>
  </si>
  <si>
    <t>ABM B</t>
  </si>
  <si>
    <t>ABM C</t>
  </si>
  <si>
    <t>PUTRA SAKERA</t>
  </si>
  <si>
    <t>AYUNDHA</t>
  </si>
  <si>
    <t>FOKUS</t>
  </si>
  <si>
    <t>HIMAKA</t>
  </si>
  <si>
    <t>AKUNESA 15</t>
  </si>
  <si>
    <t>BRILIAN</t>
  </si>
  <si>
    <t>POLINEMA 1</t>
  </si>
  <si>
    <t>HAWA</t>
  </si>
  <si>
    <t>UM PGRI 2</t>
  </si>
  <si>
    <t>DOLLAR UNIKAMA</t>
  </si>
  <si>
    <t>TAX</t>
  </si>
  <si>
    <t>TIM TARA</t>
  </si>
  <si>
    <t>DESIDER</t>
  </si>
  <si>
    <t>POLINEMA 3</t>
  </si>
  <si>
    <t>POLINERI</t>
  </si>
  <si>
    <t>UMM 3</t>
  </si>
  <si>
    <t>AKSYARA</t>
  </si>
  <si>
    <t>JUARA</t>
  </si>
  <si>
    <t>POTRA KONING</t>
  </si>
  <si>
    <t>BIRAWA ANORAGA</t>
  </si>
  <si>
    <t>PASSIVA</t>
  </si>
  <si>
    <t>ACC SMART</t>
  </si>
  <si>
    <t>MANTAP</t>
  </si>
  <si>
    <t>3 SERANGKAI</t>
  </si>
  <si>
    <t>AL MAZINDARI</t>
  </si>
  <si>
    <t xml:space="preserve">UMM II </t>
  </si>
  <si>
    <t>AKUNESA 16</t>
  </si>
  <si>
    <t>AKTIVA</t>
  </si>
  <si>
    <t xml:space="preserve">UMM I </t>
  </si>
  <si>
    <t>UC ACC 2</t>
  </si>
  <si>
    <t>EURIKA</t>
  </si>
  <si>
    <t>JALU</t>
  </si>
  <si>
    <t>BISMILLAH</t>
  </si>
  <si>
    <t>BARAKA</t>
  </si>
  <si>
    <t>UNPGRI</t>
  </si>
  <si>
    <t>TIM DE</t>
  </si>
  <si>
    <t>TIM WAN</t>
  </si>
  <si>
    <t>TIM UNS MENANG</t>
  </si>
  <si>
    <t>AL MADZINDARI</t>
  </si>
  <si>
    <t>UMM 2</t>
  </si>
  <si>
    <t>Juara</t>
  </si>
  <si>
    <t>Harapan 1</t>
  </si>
  <si>
    <t>Harapan 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</si>
</sst>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9" fontId="37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9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2" fontId="37" fillId="0" borderId="11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vertical="center"/>
    </xf>
    <xf numFmtId="2" fontId="37" fillId="33" borderId="11" xfId="0" applyNumberFormat="1" applyFont="1" applyFill="1" applyBorder="1" applyAlignment="1">
      <alignment vertical="center"/>
    </xf>
    <xf numFmtId="1" fontId="37" fillId="0" borderId="11" xfId="0" applyNumberFormat="1" applyFont="1" applyBorder="1" applyAlignment="1">
      <alignment vertical="center"/>
    </xf>
    <xf numFmtId="1" fontId="37" fillId="33" borderId="11" xfId="0" applyNumberFormat="1" applyFont="1" applyFill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923925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180975</xdr:rowOff>
    </xdr:from>
    <xdr:to>
      <xdr:col>6</xdr:col>
      <xdr:colOff>895350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36250" b="33906"/>
        <a:stretch>
          <a:fillRect/>
        </a:stretch>
      </xdr:blipFill>
      <xdr:spPr>
        <a:xfrm>
          <a:off x="5095875" y="18097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923925</xdr:colOff>
      <xdr:row>4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180975</xdr:rowOff>
    </xdr:from>
    <xdr:to>
      <xdr:col>13</xdr:col>
      <xdr:colOff>895350</xdr:colOff>
      <xdr:row>3</xdr:row>
      <xdr:rowOff>114300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rcRect t="36250" b="33906"/>
        <a:stretch>
          <a:fillRect/>
        </a:stretch>
      </xdr:blipFill>
      <xdr:spPr>
        <a:xfrm>
          <a:off x="11430000" y="18097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0</xdr:rowOff>
    </xdr:from>
    <xdr:to>
      <xdr:col>15</xdr:col>
      <xdr:colOff>923925</xdr:colOff>
      <xdr:row>4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5877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590550</xdr:colOff>
      <xdr:row>0</xdr:row>
      <xdr:rowOff>180975</xdr:rowOff>
    </xdr:from>
    <xdr:to>
      <xdr:col>20</xdr:col>
      <xdr:colOff>895350</xdr:colOff>
      <xdr:row>3</xdr:row>
      <xdr:rowOff>114300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rcRect t="36250" b="33906"/>
        <a:stretch>
          <a:fillRect/>
        </a:stretch>
      </xdr:blipFill>
      <xdr:spPr>
        <a:xfrm>
          <a:off x="17764125" y="18097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923925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180975</xdr:rowOff>
    </xdr:from>
    <xdr:to>
      <xdr:col>6</xdr:col>
      <xdr:colOff>895350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36250" b="33906"/>
        <a:stretch>
          <a:fillRect/>
        </a:stretch>
      </xdr:blipFill>
      <xdr:spPr>
        <a:xfrm>
          <a:off x="5095875" y="18097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923925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180975</xdr:rowOff>
    </xdr:from>
    <xdr:to>
      <xdr:col>6</xdr:col>
      <xdr:colOff>895350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36250" b="33906"/>
        <a:stretch>
          <a:fillRect/>
        </a:stretch>
      </xdr:blipFill>
      <xdr:spPr>
        <a:xfrm>
          <a:off x="5095875" y="18097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923925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180975</xdr:rowOff>
    </xdr:from>
    <xdr:to>
      <xdr:col>6</xdr:col>
      <xdr:colOff>895350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36250" b="33906"/>
        <a:stretch>
          <a:fillRect/>
        </a:stretch>
      </xdr:blipFill>
      <xdr:spPr>
        <a:xfrm>
          <a:off x="5095875" y="18097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923925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180975</xdr:rowOff>
    </xdr:from>
    <xdr:to>
      <xdr:col>7</xdr:col>
      <xdr:colOff>361950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36250" b="33906"/>
        <a:stretch>
          <a:fillRect/>
        </a:stretch>
      </xdr:blipFill>
      <xdr:spPr>
        <a:xfrm>
          <a:off x="4695825" y="18097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N5">
      <selection activeCell="Q13" sqref="Q13"/>
    </sheetView>
  </sheetViews>
  <sheetFormatPr defaultColWidth="9.140625" defaultRowHeight="15"/>
  <cols>
    <col min="1" max="1" width="5.7109375" style="1" customWidth="1"/>
    <col min="2" max="2" width="20.7109375" style="1" customWidth="1"/>
    <col min="3" max="7" width="13.7109375" style="1" customWidth="1"/>
    <col min="8" max="8" width="5.7109375" style="1" customWidth="1"/>
    <col min="9" max="9" width="20.7109375" style="1" customWidth="1"/>
    <col min="10" max="14" width="13.7109375" style="1" customWidth="1"/>
    <col min="15" max="15" width="5.7109375" style="1" customWidth="1"/>
    <col min="16" max="16" width="20.7109375" style="1" customWidth="1"/>
    <col min="17" max="21" width="13.7109375" style="1" customWidth="1"/>
    <col min="22" max="16384" width="9.140625" style="1" customWidth="1"/>
  </cols>
  <sheetData>
    <row r="1" spans="1:21" ht="15.75">
      <c r="A1" s="33" t="s">
        <v>0</v>
      </c>
      <c r="B1" s="33"/>
      <c r="C1" s="33"/>
      <c r="D1" s="33"/>
      <c r="E1" s="33"/>
      <c r="F1" s="33"/>
      <c r="G1" s="33"/>
      <c r="H1" s="33" t="s">
        <v>0</v>
      </c>
      <c r="I1" s="33"/>
      <c r="J1" s="33"/>
      <c r="K1" s="33"/>
      <c r="L1" s="33"/>
      <c r="M1" s="33"/>
      <c r="N1" s="33"/>
      <c r="O1" s="33" t="s">
        <v>0</v>
      </c>
      <c r="P1" s="33"/>
      <c r="Q1" s="33"/>
      <c r="R1" s="33"/>
      <c r="S1" s="33"/>
      <c r="T1" s="33"/>
      <c r="U1" s="33"/>
    </row>
    <row r="2" spans="1:21" ht="15.75">
      <c r="A2" s="33" t="s">
        <v>1</v>
      </c>
      <c r="B2" s="33"/>
      <c r="C2" s="33"/>
      <c r="D2" s="33"/>
      <c r="E2" s="33"/>
      <c r="F2" s="33"/>
      <c r="G2" s="33"/>
      <c r="H2" s="33" t="s">
        <v>1</v>
      </c>
      <c r="I2" s="33"/>
      <c r="J2" s="33"/>
      <c r="K2" s="33"/>
      <c r="L2" s="33"/>
      <c r="M2" s="33"/>
      <c r="N2" s="33"/>
      <c r="O2" s="33" t="s">
        <v>1</v>
      </c>
      <c r="P2" s="33"/>
      <c r="Q2" s="33"/>
      <c r="R2" s="33"/>
      <c r="S2" s="33"/>
      <c r="T2" s="33"/>
      <c r="U2" s="33"/>
    </row>
    <row r="3" spans="1:21" ht="15.75">
      <c r="A3" s="33" t="s">
        <v>11</v>
      </c>
      <c r="B3" s="33"/>
      <c r="C3" s="33"/>
      <c r="D3" s="33"/>
      <c r="E3" s="33"/>
      <c r="F3" s="33"/>
      <c r="G3" s="33"/>
      <c r="H3" s="33" t="s">
        <v>11</v>
      </c>
      <c r="I3" s="33"/>
      <c r="J3" s="33"/>
      <c r="K3" s="33"/>
      <c r="L3" s="33"/>
      <c r="M3" s="33"/>
      <c r="N3" s="33"/>
      <c r="O3" s="33" t="s">
        <v>11</v>
      </c>
      <c r="P3" s="33"/>
      <c r="Q3" s="33"/>
      <c r="R3" s="33"/>
      <c r="S3" s="33"/>
      <c r="T3" s="33"/>
      <c r="U3" s="33"/>
    </row>
    <row r="4" spans="1:21" ht="15.75">
      <c r="A4" s="33" t="s">
        <v>2</v>
      </c>
      <c r="B4" s="33"/>
      <c r="C4" s="33"/>
      <c r="D4" s="33"/>
      <c r="E4" s="33"/>
      <c r="F4" s="33"/>
      <c r="G4" s="33"/>
      <c r="H4" s="33" t="s">
        <v>2</v>
      </c>
      <c r="I4" s="33"/>
      <c r="J4" s="33"/>
      <c r="K4" s="33"/>
      <c r="L4" s="33"/>
      <c r="M4" s="33"/>
      <c r="N4" s="33"/>
      <c r="O4" s="33" t="s">
        <v>2</v>
      </c>
      <c r="P4" s="33"/>
      <c r="Q4" s="33"/>
      <c r="R4" s="33"/>
      <c r="S4" s="33"/>
      <c r="T4" s="33"/>
      <c r="U4" s="33"/>
    </row>
    <row r="5" ht="15.75"/>
    <row r="6" spans="1:15" ht="15.75">
      <c r="A6" s="7" t="s">
        <v>17</v>
      </c>
      <c r="H6" s="7" t="s">
        <v>18</v>
      </c>
      <c r="O6" s="7" t="s">
        <v>19</v>
      </c>
    </row>
    <row r="7" ht="11.25" customHeight="1"/>
    <row r="8" spans="1:21" ht="15.75">
      <c r="A8" s="28" t="s">
        <v>3</v>
      </c>
      <c r="B8" s="28" t="s">
        <v>4</v>
      </c>
      <c r="C8" s="28" t="s">
        <v>5</v>
      </c>
      <c r="D8" s="28"/>
      <c r="E8" s="28"/>
      <c r="F8" s="28"/>
      <c r="G8" s="28" t="s">
        <v>6</v>
      </c>
      <c r="H8" s="28" t="s">
        <v>3</v>
      </c>
      <c r="I8" s="28" t="s">
        <v>4</v>
      </c>
      <c r="J8" s="28" t="s">
        <v>5</v>
      </c>
      <c r="K8" s="28"/>
      <c r="L8" s="28"/>
      <c r="M8" s="28"/>
      <c r="N8" s="28" t="s">
        <v>6</v>
      </c>
      <c r="O8" s="28" t="s">
        <v>3</v>
      </c>
      <c r="P8" s="28" t="s">
        <v>4</v>
      </c>
      <c r="Q8" s="28" t="s">
        <v>5</v>
      </c>
      <c r="R8" s="28"/>
      <c r="S8" s="28"/>
      <c r="T8" s="28"/>
      <c r="U8" s="28" t="s">
        <v>6</v>
      </c>
    </row>
    <row r="9" spans="1:21" ht="15.75" customHeight="1">
      <c r="A9" s="28"/>
      <c r="B9" s="28"/>
      <c r="C9" s="29" t="s">
        <v>7</v>
      </c>
      <c r="D9" s="29" t="s">
        <v>8</v>
      </c>
      <c r="E9" s="29" t="s">
        <v>9</v>
      </c>
      <c r="F9" s="31" t="s">
        <v>10</v>
      </c>
      <c r="G9" s="28"/>
      <c r="H9" s="28"/>
      <c r="I9" s="28"/>
      <c r="J9" s="29" t="s">
        <v>7</v>
      </c>
      <c r="K9" s="29" t="s">
        <v>8</v>
      </c>
      <c r="L9" s="29" t="s">
        <v>9</v>
      </c>
      <c r="M9" s="31" t="s">
        <v>10</v>
      </c>
      <c r="N9" s="28"/>
      <c r="O9" s="28"/>
      <c r="P9" s="28"/>
      <c r="Q9" s="29" t="s">
        <v>7</v>
      </c>
      <c r="R9" s="29" t="s">
        <v>8</v>
      </c>
      <c r="S9" s="29" t="s">
        <v>9</v>
      </c>
      <c r="T9" s="31" t="s">
        <v>10</v>
      </c>
      <c r="U9" s="28"/>
    </row>
    <row r="10" spans="1:21" ht="15.75">
      <c r="A10" s="28"/>
      <c r="B10" s="28"/>
      <c r="C10" s="30"/>
      <c r="D10" s="30"/>
      <c r="E10" s="30"/>
      <c r="F10" s="32"/>
      <c r="G10" s="28"/>
      <c r="H10" s="28"/>
      <c r="I10" s="28"/>
      <c r="J10" s="30"/>
      <c r="K10" s="30"/>
      <c r="L10" s="30"/>
      <c r="M10" s="32"/>
      <c r="N10" s="28"/>
      <c r="O10" s="28"/>
      <c r="P10" s="28"/>
      <c r="Q10" s="30"/>
      <c r="R10" s="30"/>
      <c r="S10" s="30"/>
      <c r="T10" s="32"/>
      <c r="U10" s="28"/>
    </row>
    <row r="11" spans="1:21" ht="15.75">
      <c r="A11" s="28"/>
      <c r="B11" s="28"/>
      <c r="C11" s="2">
        <v>0.3</v>
      </c>
      <c r="D11" s="2">
        <v>0.2</v>
      </c>
      <c r="E11" s="2">
        <v>0.25</v>
      </c>
      <c r="F11" s="2">
        <v>0.25</v>
      </c>
      <c r="G11" s="28"/>
      <c r="H11" s="28"/>
      <c r="I11" s="28"/>
      <c r="J11" s="2">
        <v>0.3</v>
      </c>
      <c r="K11" s="2">
        <v>0.2</v>
      </c>
      <c r="L11" s="2">
        <v>0.25</v>
      </c>
      <c r="M11" s="2">
        <v>0.25</v>
      </c>
      <c r="N11" s="28"/>
      <c r="O11" s="28"/>
      <c r="P11" s="28"/>
      <c r="Q11" s="2">
        <v>0.3</v>
      </c>
      <c r="R11" s="2">
        <v>0.2</v>
      </c>
      <c r="S11" s="2">
        <v>0.25</v>
      </c>
      <c r="T11" s="2">
        <v>0.25</v>
      </c>
      <c r="U11" s="28"/>
    </row>
    <row r="12" spans="1:21" ht="15.75">
      <c r="A12" s="14">
        <v>1</v>
      </c>
      <c r="B12" s="15" t="s">
        <v>36</v>
      </c>
      <c r="C12" s="15">
        <v>440</v>
      </c>
      <c r="D12" s="15">
        <v>460</v>
      </c>
      <c r="E12" s="15">
        <v>520</v>
      </c>
      <c r="F12" s="15">
        <v>150</v>
      </c>
      <c r="G12" s="18">
        <f>(C12*$C$11)+(D12*$D$11)+(E12*$E$11)+(F12*$F$11)</f>
        <v>391.5</v>
      </c>
      <c r="H12" s="14">
        <v>1</v>
      </c>
      <c r="I12" s="15" t="s">
        <v>29</v>
      </c>
      <c r="J12" s="15">
        <v>520</v>
      </c>
      <c r="K12" s="15">
        <v>520</v>
      </c>
      <c r="L12" s="15">
        <v>518</v>
      </c>
      <c r="M12" s="15">
        <v>170</v>
      </c>
      <c r="N12" s="15">
        <f>(J12*$C$11)+(K12*$D$11)+(L12*$E$11)+(M12*$F$11)</f>
        <v>432</v>
      </c>
      <c r="O12" s="20">
        <v>1</v>
      </c>
      <c r="P12" s="26" t="s">
        <v>60</v>
      </c>
      <c r="Q12" s="26">
        <v>506</v>
      </c>
      <c r="R12" s="26">
        <v>506</v>
      </c>
      <c r="S12" s="26">
        <v>508</v>
      </c>
      <c r="T12" s="26">
        <v>158</v>
      </c>
      <c r="U12" s="26">
        <f>(Q12*$C$11)+(R12*$D$11)+(S12*$E$11)+(T12*$F$11)</f>
        <v>419.5</v>
      </c>
    </row>
    <row r="13" spans="1:21" ht="15.75">
      <c r="A13" s="14">
        <v>2</v>
      </c>
      <c r="B13" s="15" t="s">
        <v>20</v>
      </c>
      <c r="C13" s="15">
        <v>410</v>
      </c>
      <c r="D13" s="15">
        <v>465</v>
      </c>
      <c r="E13" s="15">
        <v>500</v>
      </c>
      <c r="F13" s="15">
        <v>155</v>
      </c>
      <c r="G13" s="18">
        <f aca="true" t="shared" si="0" ref="G13:G29">(C13*$C$11)+(D13*$D$11)+(E13*$E$11)+(F13*$F$11)</f>
        <v>379.75</v>
      </c>
      <c r="H13" s="14">
        <v>2</v>
      </c>
      <c r="I13" s="15" t="s">
        <v>25</v>
      </c>
      <c r="J13" s="15">
        <v>525</v>
      </c>
      <c r="K13" s="15">
        <v>500</v>
      </c>
      <c r="L13" s="15">
        <v>515</v>
      </c>
      <c r="M13" s="15">
        <v>180</v>
      </c>
      <c r="N13" s="15">
        <f aca="true" t="shared" si="1" ref="N13:N29">(J13*$C$11)+(K13*$D$11)+(L13*$E$11)+(M13*$F$11)</f>
        <v>431.25</v>
      </c>
      <c r="O13" s="20">
        <v>2</v>
      </c>
      <c r="P13" s="26" t="s">
        <v>22</v>
      </c>
      <c r="Q13" s="26">
        <v>507</v>
      </c>
      <c r="R13" s="26">
        <v>500</v>
      </c>
      <c r="S13" s="26">
        <v>501</v>
      </c>
      <c r="T13" s="26">
        <v>163</v>
      </c>
      <c r="U13" s="26">
        <f>(Q13*$C$11)+(R13*$D$11)+(S13*$E$11)+(T13*$F$11)</f>
        <v>418.1</v>
      </c>
    </row>
    <row r="14" spans="1:21" ht="15.75">
      <c r="A14" s="14">
        <v>3</v>
      </c>
      <c r="B14" s="15" t="s">
        <v>21</v>
      </c>
      <c r="C14" s="15">
        <v>470</v>
      </c>
      <c r="D14" s="15">
        <v>450</v>
      </c>
      <c r="E14" s="15">
        <v>425</v>
      </c>
      <c r="F14" s="15">
        <v>160</v>
      </c>
      <c r="G14" s="18">
        <f t="shared" si="0"/>
        <v>377.25</v>
      </c>
      <c r="H14" s="14">
        <v>3</v>
      </c>
      <c r="I14" s="15" t="s">
        <v>32</v>
      </c>
      <c r="J14" s="15">
        <v>500</v>
      </c>
      <c r="K14" s="15">
        <v>495</v>
      </c>
      <c r="L14" s="15">
        <v>500</v>
      </c>
      <c r="M14" s="15">
        <v>165</v>
      </c>
      <c r="N14" s="15">
        <f t="shared" si="1"/>
        <v>415.25</v>
      </c>
      <c r="O14" s="20">
        <v>3</v>
      </c>
      <c r="P14" s="26" t="s">
        <v>61</v>
      </c>
      <c r="Q14" s="26">
        <v>491</v>
      </c>
      <c r="R14" s="26">
        <v>488</v>
      </c>
      <c r="S14" s="26">
        <v>485</v>
      </c>
      <c r="T14" s="26">
        <v>165</v>
      </c>
      <c r="U14" s="26">
        <f>(Q14*$C$11)+(R14*$D$11)+(S14*$E$11)+(T14*$F$11)</f>
        <v>407.4</v>
      </c>
    </row>
    <row r="15" spans="1:21" ht="15.75">
      <c r="A15" s="14">
        <v>4</v>
      </c>
      <c r="B15" s="15" t="s">
        <v>23</v>
      </c>
      <c r="C15" s="15">
        <v>450</v>
      </c>
      <c r="D15" s="15">
        <v>435</v>
      </c>
      <c r="E15" s="15">
        <v>415</v>
      </c>
      <c r="F15" s="15">
        <v>170</v>
      </c>
      <c r="G15" s="18">
        <f t="shared" si="0"/>
        <v>368.25</v>
      </c>
      <c r="H15" s="14">
        <v>4</v>
      </c>
      <c r="I15" s="15" t="s">
        <v>24</v>
      </c>
      <c r="J15" s="15">
        <v>492</v>
      </c>
      <c r="K15" s="15">
        <v>502</v>
      </c>
      <c r="L15" s="15">
        <v>502</v>
      </c>
      <c r="M15" s="15">
        <v>165</v>
      </c>
      <c r="N15" s="15">
        <f t="shared" si="1"/>
        <v>414.75</v>
      </c>
      <c r="O15" s="20">
        <v>4</v>
      </c>
      <c r="P15" s="26" t="s">
        <v>31</v>
      </c>
      <c r="Q15" s="26">
        <v>490</v>
      </c>
      <c r="R15" s="26">
        <v>475</v>
      </c>
      <c r="S15" s="26">
        <v>478</v>
      </c>
      <c r="T15" s="26">
        <v>170</v>
      </c>
      <c r="U15" s="26">
        <f>(Q15*$C$11)+(R15*$D$11)+(S15*$E$11)+(T15*$F$11)</f>
        <v>404</v>
      </c>
    </row>
    <row r="16" spans="1:21" ht="15.75">
      <c r="A16" s="14">
        <v>5</v>
      </c>
      <c r="B16" s="15" t="s">
        <v>28</v>
      </c>
      <c r="C16" s="15">
        <v>460</v>
      </c>
      <c r="D16" s="15">
        <v>420</v>
      </c>
      <c r="E16" s="15">
        <v>400</v>
      </c>
      <c r="F16" s="15">
        <v>180</v>
      </c>
      <c r="G16" s="18">
        <f t="shared" si="0"/>
        <v>367</v>
      </c>
      <c r="H16" s="14">
        <v>5</v>
      </c>
      <c r="I16" s="15" t="s">
        <v>35</v>
      </c>
      <c r="J16" s="15">
        <v>500</v>
      </c>
      <c r="K16" s="15">
        <v>490</v>
      </c>
      <c r="L16" s="15">
        <v>490</v>
      </c>
      <c r="M16" s="15">
        <v>167</v>
      </c>
      <c r="N16" s="15">
        <f t="shared" si="1"/>
        <v>412.25</v>
      </c>
      <c r="O16" s="20">
        <v>5</v>
      </c>
      <c r="P16" s="26" t="s">
        <v>27</v>
      </c>
      <c r="Q16" s="26">
        <v>485</v>
      </c>
      <c r="R16" s="26">
        <v>485</v>
      </c>
      <c r="S16" s="26">
        <v>483</v>
      </c>
      <c r="T16" s="26">
        <v>160</v>
      </c>
      <c r="U16" s="26">
        <f>(Q16*$C$11)+(R16*$D$11)+(S16*$E$11)+(T16*$F$11)</f>
        <v>403.25</v>
      </c>
    </row>
    <row r="17" spans="1:21" ht="15.75">
      <c r="A17" s="14">
        <v>6</v>
      </c>
      <c r="B17" s="15" t="s">
        <v>37</v>
      </c>
      <c r="C17" s="15">
        <v>450</v>
      </c>
      <c r="D17" s="15">
        <v>420</v>
      </c>
      <c r="E17" s="15">
        <v>450</v>
      </c>
      <c r="F17" s="15">
        <v>140</v>
      </c>
      <c r="G17" s="18">
        <f t="shared" si="0"/>
        <v>366.5</v>
      </c>
      <c r="H17" s="14">
        <v>6</v>
      </c>
      <c r="I17" s="15" t="s">
        <v>48</v>
      </c>
      <c r="J17" s="15">
        <v>470</v>
      </c>
      <c r="K17" s="15">
        <v>480</v>
      </c>
      <c r="L17" s="15">
        <v>515</v>
      </c>
      <c r="M17" s="15">
        <v>175</v>
      </c>
      <c r="N17" s="15">
        <f t="shared" si="1"/>
        <v>409.5</v>
      </c>
      <c r="O17" s="20">
        <v>6</v>
      </c>
      <c r="P17" s="26" t="s">
        <v>65</v>
      </c>
      <c r="Q17" s="26">
        <v>475</v>
      </c>
      <c r="R17" s="26">
        <v>491</v>
      </c>
      <c r="S17" s="26">
        <v>480</v>
      </c>
      <c r="T17" s="26">
        <v>163</v>
      </c>
      <c r="U17" s="26">
        <f>(Q17*$C$11)+(R17*$D$11)+(S17*$E$11)+(T17*$F$11)</f>
        <v>401.45</v>
      </c>
    </row>
    <row r="18" spans="1:21" ht="15.75">
      <c r="A18" s="14">
        <v>7</v>
      </c>
      <c r="B18" s="15" t="s">
        <v>38</v>
      </c>
      <c r="C18" s="15">
        <v>360</v>
      </c>
      <c r="D18" s="15">
        <v>430</v>
      </c>
      <c r="E18" s="15">
        <v>450</v>
      </c>
      <c r="F18" s="15">
        <v>165</v>
      </c>
      <c r="G18" s="18">
        <f t="shared" si="0"/>
        <v>347.75</v>
      </c>
      <c r="H18" s="14">
        <v>7</v>
      </c>
      <c r="I18" s="15" t="s">
        <v>34</v>
      </c>
      <c r="J18" s="15">
        <v>482</v>
      </c>
      <c r="K18" s="15">
        <v>472</v>
      </c>
      <c r="L18" s="15">
        <v>475</v>
      </c>
      <c r="M18" s="15">
        <v>155</v>
      </c>
      <c r="N18" s="15">
        <f t="shared" si="1"/>
        <v>396.5</v>
      </c>
      <c r="O18" s="20">
        <v>7</v>
      </c>
      <c r="P18" s="26" t="s">
        <v>62</v>
      </c>
      <c r="Q18" s="26">
        <v>488</v>
      </c>
      <c r="R18" s="26">
        <v>493</v>
      </c>
      <c r="S18" s="26">
        <v>465</v>
      </c>
      <c r="T18" s="26">
        <v>157</v>
      </c>
      <c r="U18" s="26">
        <f>(Q18*$C$11)+(R18*$D$11)+(S18*$E$11)+(T18*$F$11)</f>
        <v>400.5</v>
      </c>
    </row>
    <row r="19" spans="1:21" ht="15.75">
      <c r="A19" s="14">
        <v>8</v>
      </c>
      <c r="B19" s="15" t="s">
        <v>33</v>
      </c>
      <c r="C19" s="15">
        <v>400</v>
      </c>
      <c r="D19" s="15">
        <v>385</v>
      </c>
      <c r="E19" s="15">
        <v>410</v>
      </c>
      <c r="F19" s="15">
        <v>145</v>
      </c>
      <c r="G19" s="18">
        <f t="shared" si="0"/>
        <v>335.75</v>
      </c>
      <c r="H19" s="14">
        <v>8</v>
      </c>
      <c r="I19" s="15" t="s">
        <v>49</v>
      </c>
      <c r="J19" s="15">
        <v>465</v>
      </c>
      <c r="K19" s="15">
        <v>470</v>
      </c>
      <c r="L19" s="15">
        <v>460</v>
      </c>
      <c r="M19" s="15">
        <v>153</v>
      </c>
      <c r="N19" s="15">
        <f t="shared" si="1"/>
        <v>386.75</v>
      </c>
      <c r="O19" s="20">
        <v>8</v>
      </c>
      <c r="P19" s="26" t="s">
        <v>26</v>
      </c>
      <c r="Q19" s="26">
        <v>491</v>
      </c>
      <c r="R19" s="26">
        <v>481</v>
      </c>
      <c r="S19" s="26">
        <v>473</v>
      </c>
      <c r="T19" s="26">
        <v>153</v>
      </c>
      <c r="U19" s="26">
        <f>(Q19*$C$11)+(R19*$D$11)+(S19*$E$11)+(T19*$F$11)</f>
        <v>400</v>
      </c>
    </row>
    <row r="20" spans="1:21" ht="15.75">
      <c r="A20" s="14">
        <v>9</v>
      </c>
      <c r="B20" s="15" t="s">
        <v>30</v>
      </c>
      <c r="C20" s="15">
        <v>405</v>
      </c>
      <c r="D20" s="15">
        <v>405</v>
      </c>
      <c r="E20" s="15">
        <v>380</v>
      </c>
      <c r="F20" s="15">
        <v>150</v>
      </c>
      <c r="G20" s="18">
        <f t="shared" si="0"/>
        <v>335</v>
      </c>
      <c r="H20" s="14">
        <v>9</v>
      </c>
      <c r="I20" s="15" t="s">
        <v>50</v>
      </c>
      <c r="J20" s="15">
        <v>477</v>
      </c>
      <c r="K20" s="15">
        <v>452</v>
      </c>
      <c r="L20" s="15">
        <v>447</v>
      </c>
      <c r="M20" s="15">
        <v>150</v>
      </c>
      <c r="N20" s="15">
        <f t="shared" si="1"/>
        <v>382.75</v>
      </c>
      <c r="O20" s="36">
        <v>9</v>
      </c>
      <c r="P20" s="37" t="s">
        <v>63</v>
      </c>
      <c r="Q20" s="37">
        <v>483</v>
      </c>
      <c r="R20" s="37">
        <v>473</v>
      </c>
      <c r="S20" s="37">
        <v>479</v>
      </c>
      <c r="T20" s="37">
        <v>160</v>
      </c>
      <c r="U20" s="37">
        <f>(Q20*$C$11)+(R20*$D$11)+(S20*$E$11)+(T20*$F$11)</f>
        <v>399.25</v>
      </c>
    </row>
    <row r="21" spans="1:21" ht="15.75">
      <c r="A21" s="3">
        <v>10</v>
      </c>
      <c r="B21" s="4" t="s">
        <v>39</v>
      </c>
      <c r="C21" s="4">
        <v>385</v>
      </c>
      <c r="D21" s="4">
        <v>445</v>
      </c>
      <c r="E21" s="4">
        <v>360</v>
      </c>
      <c r="F21" s="4">
        <v>155</v>
      </c>
      <c r="G21" s="13">
        <f t="shared" si="0"/>
        <v>333.25</v>
      </c>
      <c r="H21" s="6">
        <v>10</v>
      </c>
      <c r="I21" s="4" t="s">
        <v>51</v>
      </c>
      <c r="J21" s="4">
        <v>462</v>
      </c>
      <c r="K21" s="4">
        <v>462</v>
      </c>
      <c r="L21" s="4">
        <v>452</v>
      </c>
      <c r="M21" s="4">
        <v>153</v>
      </c>
      <c r="N21" s="4">
        <f t="shared" si="1"/>
        <v>382.25</v>
      </c>
      <c r="O21" s="36">
        <v>10</v>
      </c>
      <c r="P21" s="37" t="s">
        <v>64</v>
      </c>
      <c r="Q21" s="37">
        <v>475</v>
      </c>
      <c r="R21" s="37">
        <v>478</v>
      </c>
      <c r="S21" s="37">
        <v>470</v>
      </c>
      <c r="T21" s="37">
        <v>163</v>
      </c>
      <c r="U21" s="37">
        <f>(Q21*$C$11)+(R21*$D$11)+(S21*$E$11)+(T21*$F$11)</f>
        <v>396.35</v>
      </c>
    </row>
    <row r="22" spans="1:21" ht="15.75">
      <c r="A22" s="3">
        <v>11</v>
      </c>
      <c r="B22" s="4" t="s">
        <v>40</v>
      </c>
      <c r="C22" s="4">
        <v>410</v>
      </c>
      <c r="D22" s="4">
        <v>400</v>
      </c>
      <c r="E22" s="4">
        <v>360</v>
      </c>
      <c r="F22" s="4">
        <v>140</v>
      </c>
      <c r="G22" s="17">
        <f t="shared" si="0"/>
        <v>328</v>
      </c>
      <c r="H22" s="6">
        <v>11</v>
      </c>
      <c r="I22" s="4" t="s">
        <v>52</v>
      </c>
      <c r="J22" s="4">
        <v>455</v>
      </c>
      <c r="K22" s="4">
        <v>450</v>
      </c>
      <c r="L22" s="4">
        <v>460</v>
      </c>
      <c r="M22" s="4">
        <v>155</v>
      </c>
      <c r="N22" s="4">
        <f t="shared" si="1"/>
        <v>380.25</v>
      </c>
      <c r="O22" s="36">
        <v>11</v>
      </c>
      <c r="P22" s="4" t="s">
        <v>66</v>
      </c>
      <c r="Q22" s="4">
        <v>446</v>
      </c>
      <c r="R22" s="4">
        <v>448</v>
      </c>
      <c r="S22" s="4">
        <v>437</v>
      </c>
      <c r="T22" s="4">
        <v>142</v>
      </c>
      <c r="U22" s="4">
        <f>(Q22*$C$11)+(R22*$D$11)+(S22*$E$11)+(T22*$F$11)</f>
        <v>368.15</v>
      </c>
    </row>
    <row r="23" spans="1:21" ht="15.75">
      <c r="A23" s="3">
        <v>12</v>
      </c>
      <c r="B23" s="4" t="s">
        <v>41</v>
      </c>
      <c r="C23" s="4">
        <v>380</v>
      </c>
      <c r="D23" s="4">
        <v>415</v>
      </c>
      <c r="E23" s="4">
        <v>335</v>
      </c>
      <c r="F23" s="4">
        <v>150</v>
      </c>
      <c r="G23" s="13">
        <f t="shared" si="0"/>
        <v>318.25</v>
      </c>
      <c r="H23" s="6">
        <v>12</v>
      </c>
      <c r="I23" s="4" t="s">
        <v>53</v>
      </c>
      <c r="J23" s="4">
        <v>450</v>
      </c>
      <c r="K23" s="4">
        <v>455</v>
      </c>
      <c r="L23" s="4">
        <v>460</v>
      </c>
      <c r="M23" s="4">
        <v>155</v>
      </c>
      <c r="N23" s="4">
        <f t="shared" si="1"/>
        <v>379.75</v>
      </c>
      <c r="O23" s="36">
        <v>12</v>
      </c>
      <c r="P23" s="4" t="s">
        <v>67</v>
      </c>
      <c r="Q23" s="4">
        <v>425</v>
      </c>
      <c r="R23" s="4">
        <v>435</v>
      </c>
      <c r="S23" s="4">
        <v>425</v>
      </c>
      <c r="T23" s="4">
        <v>145</v>
      </c>
      <c r="U23" s="4">
        <f>(Q23*$C$11)+(R23*$D$11)+(S23*$E$11)+(T23*$F$11)</f>
        <v>357</v>
      </c>
    </row>
    <row r="24" spans="1:21" ht="15.75">
      <c r="A24" s="3">
        <v>13</v>
      </c>
      <c r="B24" s="4" t="s">
        <v>42</v>
      </c>
      <c r="C24" s="4">
        <v>370</v>
      </c>
      <c r="D24" s="4">
        <v>410</v>
      </c>
      <c r="E24" s="4">
        <v>330</v>
      </c>
      <c r="F24" s="4">
        <v>140</v>
      </c>
      <c r="G24" s="13">
        <f t="shared" si="0"/>
        <v>310.5</v>
      </c>
      <c r="H24" s="6">
        <v>13</v>
      </c>
      <c r="I24" s="4" t="s">
        <v>54</v>
      </c>
      <c r="J24" s="4">
        <v>462</v>
      </c>
      <c r="K24" s="4">
        <v>457</v>
      </c>
      <c r="L24" s="4">
        <v>447</v>
      </c>
      <c r="M24" s="4">
        <v>152</v>
      </c>
      <c r="N24" s="4">
        <f t="shared" si="1"/>
        <v>379.75</v>
      </c>
      <c r="O24" s="36">
        <v>13</v>
      </c>
      <c r="P24" s="4" t="s">
        <v>68</v>
      </c>
      <c r="Q24" s="4">
        <v>420</v>
      </c>
      <c r="R24" s="4">
        <v>410</v>
      </c>
      <c r="S24" s="4">
        <v>440</v>
      </c>
      <c r="T24" s="4">
        <v>150</v>
      </c>
      <c r="U24" s="4">
        <f>(Q24*$C$11)+(R24*$D$11)+(S24*$E$11)+(T24*$F$11)</f>
        <v>355.5</v>
      </c>
    </row>
    <row r="25" spans="1:21" ht="15.75">
      <c r="A25" s="3">
        <v>14</v>
      </c>
      <c r="B25" s="4" t="s">
        <v>43</v>
      </c>
      <c r="C25" s="4">
        <v>330</v>
      </c>
      <c r="D25" s="4">
        <v>345</v>
      </c>
      <c r="E25" s="4">
        <v>400</v>
      </c>
      <c r="F25" s="4">
        <v>130</v>
      </c>
      <c r="G25" s="13">
        <f t="shared" si="0"/>
        <v>300.5</v>
      </c>
      <c r="H25" s="6">
        <v>14</v>
      </c>
      <c r="I25" s="4" t="s">
        <v>55</v>
      </c>
      <c r="J25" s="4">
        <v>463</v>
      </c>
      <c r="K25" s="4">
        <v>460</v>
      </c>
      <c r="L25" s="4">
        <v>443</v>
      </c>
      <c r="M25" s="4">
        <v>152</v>
      </c>
      <c r="N25" s="4">
        <f t="shared" si="1"/>
        <v>379.65</v>
      </c>
      <c r="O25" s="36">
        <v>14</v>
      </c>
      <c r="P25" s="4" t="s">
        <v>69</v>
      </c>
      <c r="Q25" s="4">
        <v>410</v>
      </c>
      <c r="R25" s="4">
        <v>390</v>
      </c>
      <c r="S25" s="4">
        <v>408</v>
      </c>
      <c r="T25" s="4">
        <v>145</v>
      </c>
      <c r="U25" s="4">
        <f>(Q25*$C$11)+(R25*$D$11)+(S25*$E$11)+(T25*$F$11)</f>
        <v>339.25</v>
      </c>
    </row>
    <row r="26" spans="1:21" ht="15.75">
      <c r="A26" s="3">
        <v>15</v>
      </c>
      <c r="B26" s="4" t="s">
        <v>44</v>
      </c>
      <c r="C26" s="4">
        <v>330</v>
      </c>
      <c r="D26" s="4">
        <v>340</v>
      </c>
      <c r="E26" s="4">
        <v>320</v>
      </c>
      <c r="F26" s="4">
        <v>130</v>
      </c>
      <c r="G26" s="13">
        <f t="shared" si="0"/>
        <v>279.5</v>
      </c>
      <c r="H26" s="6">
        <v>15</v>
      </c>
      <c r="I26" s="4" t="s">
        <v>56</v>
      </c>
      <c r="J26" s="4">
        <v>438</v>
      </c>
      <c r="K26" s="4">
        <v>449</v>
      </c>
      <c r="L26" s="4">
        <v>449</v>
      </c>
      <c r="M26" s="4">
        <v>149</v>
      </c>
      <c r="N26" s="4">
        <f t="shared" si="1"/>
        <v>370.70000000000005</v>
      </c>
      <c r="O26" s="36">
        <v>15</v>
      </c>
      <c r="P26" s="4" t="s">
        <v>70</v>
      </c>
      <c r="Q26" s="4">
        <v>390</v>
      </c>
      <c r="R26" s="4">
        <v>395</v>
      </c>
      <c r="S26" s="4">
        <v>390</v>
      </c>
      <c r="T26" s="4">
        <v>125</v>
      </c>
      <c r="U26" s="4">
        <f>(Q26*$C$11)+(R26*$D$11)+(S26*$E$11)+(T26*$F$11)</f>
        <v>324.75</v>
      </c>
    </row>
    <row r="27" spans="1:21" ht="15.75">
      <c r="A27" s="3">
        <v>16</v>
      </c>
      <c r="B27" s="4" t="s">
        <v>45</v>
      </c>
      <c r="C27" s="4">
        <v>340</v>
      </c>
      <c r="D27" s="4">
        <v>365</v>
      </c>
      <c r="E27" s="4">
        <v>300</v>
      </c>
      <c r="F27" s="4">
        <v>115</v>
      </c>
      <c r="G27" s="13">
        <f t="shared" si="0"/>
        <v>278.75</v>
      </c>
      <c r="H27" s="6">
        <v>16</v>
      </c>
      <c r="I27" s="4" t="s">
        <v>57</v>
      </c>
      <c r="J27" s="4">
        <v>444</v>
      </c>
      <c r="K27" s="4">
        <v>443</v>
      </c>
      <c r="L27" s="4">
        <v>438</v>
      </c>
      <c r="M27" s="4">
        <v>145</v>
      </c>
      <c r="N27" s="4">
        <f t="shared" si="1"/>
        <v>367.55</v>
      </c>
      <c r="O27" s="36">
        <v>16</v>
      </c>
      <c r="P27" s="4" t="s">
        <v>71</v>
      </c>
      <c r="Q27" s="4">
        <v>365</v>
      </c>
      <c r="R27" s="4">
        <v>390</v>
      </c>
      <c r="S27" s="4">
        <v>380</v>
      </c>
      <c r="T27" s="4">
        <v>145</v>
      </c>
      <c r="U27" s="4">
        <f>(Q27*$C$11)+(R27*$D$11)+(S27*$E$11)+(T27*$F$11)</f>
        <v>318.75</v>
      </c>
    </row>
    <row r="28" spans="1:21" ht="15.75">
      <c r="A28" s="3">
        <v>17</v>
      </c>
      <c r="B28" s="4" t="s">
        <v>46</v>
      </c>
      <c r="C28" s="4">
        <v>310</v>
      </c>
      <c r="D28" s="4">
        <v>365</v>
      </c>
      <c r="E28" s="4">
        <v>330</v>
      </c>
      <c r="F28" s="4">
        <v>120</v>
      </c>
      <c r="G28" s="13">
        <f t="shared" si="0"/>
        <v>278.5</v>
      </c>
      <c r="H28" s="6">
        <v>17</v>
      </c>
      <c r="I28" s="4" t="s">
        <v>58</v>
      </c>
      <c r="J28" s="4">
        <v>434</v>
      </c>
      <c r="K28" s="4">
        <v>434</v>
      </c>
      <c r="L28" s="4">
        <v>440</v>
      </c>
      <c r="M28" s="4">
        <v>142</v>
      </c>
      <c r="N28" s="4">
        <f t="shared" si="1"/>
        <v>362.5</v>
      </c>
      <c r="O28" s="36">
        <v>17</v>
      </c>
      <c r="P28" s="4"/>
      <c r="Q28" s="4"/>
      <c r="R28" s="4"/>
      <c r="S28" s="4"/>
      <c r="T28" s="4"/>
      <c r="U28" s="4">
        <f>(Q28*$C$11)+(R28*$D$11)+(S28*$E$11)+(T28*$F$11)</f>
        <v>0</v>
      </c>
    </row>
    <row r="29" spans="1:21" ht="15.75">
      <c r="A29" s="3">
        <v>18</v>
      </c>
      <c r="B29" s="4" t="s">
        <v>47</v>
      </c>
      <c r="C29" s="4">
        <v>320</v>
      </c>
      <c r="D29" s="4">
        <v>335</v>
      </c>
      <c r="E29" s="4">
        <v>335</v>
      </c>
      <c r="F29" s="4">
        <v>110</v>
      </c>
      <c r="G29" s="13">
        <f t="shared" si="0"/>
        <v>274.25</v>
      </c>
      <c r="H29" s="6">
        <v>18</v>
      </c>
      <c r="I29" s="4" t="s">
        <v>59</v>
      </c>
      <c r="J29" s="4">
        <v>395</v>
      </c>
      <c r="K29" s="4">
        <v>420</v>
      </c>
      <c r="L29" s="4">
        <v>365</v>
      </c>
      <c r="M29" s="4">
        <v>135</v>
      </c>
      <c r="N29" s="4">
        <f t="shared" si="1"/>
        <v>327.5</v>
      </c>
      <c r="O29" s="36">
        <v>18</v>
      </c>
      <c r="P29" s="4"/>
      <c r="Q29" s="4"/>
      <c r="R29" s="4"/>
      <c r="S29" s="4"/>
      <c r="T29" s="4"/>
      <c r="U29" s="4">
        <f>(Q29*$C$11)+(R29*$D$11)+(S29*$E$11)+(T29*$F$11)</f>
        <v>0</v>
      </c>
    </row>
  </sheetData>
  <sheetProtection/>
  <mergeCells count="36">
    <mergeCell ref="A1:G1"/>
    <mergeCell ref="A2:G2"/>
    <mergeCell ref="A3:G3"/>
    <mergeCell ref="A4:G4"/>
    <mergeCell ref="A8:A11"/>
    <mergeCell ref="B8:B11"/>
    <mergeCell ref="C8:F8"/>
    <mergeCell ref="G8:G11"/>
    <mergeCell ref="C9:C10"/>
    <mergeCell ref="D9:D10"/>
    <mergeCell ref="E9:E10"/>
    <mergeCell ref="F9:F10"/>
    <mergeCell ref="H1:N1"/>
    <mergeCell ref="H2:N2"/>
    <mergeCell ref="H3:N3"/>
    <mergeCell ref="H4:N4"/>
    <mergeCell ref="H8:H11"/>
    <mergeCell ref="I8:I11"/>
    <mergeCell ref="J8:M8"/>
    <mergeCell ref="N8:N11"/>
    <mergeCell ref="J9:J10"/>
    <mergeCell ref="K9:K10"/>
    <mergeCell ref="L9:L10"/>
    <mergeCell ref="M9:M10"/>
    <mergeCell ref="O1:U1"/>
    <mergeCell ref="O2:U2"/>
    <mergeCell ref="O3:U3"/>
    <mergeCell ref="O4:U4"/>
    <mergeCell ref="O8:O11"/>
    <mergeCell ref="P8:P11"/>
    <mergeCell ref="Q8:T8"/>
    <mergeCell ref="U8:U11"/>
    <mergeCell ref="Q9:Q10"/>
    <mergeCell ref="R9:R10"/>
    <mergeCell ref="S9:S10"/>
    <mergeCell ref="T9:T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3">
      <selection activeCell="J13" sqref="J13"/>
    </sheetView>
  </sheetViews>
  <sheetFormatPr defaultColWidth="9.140625" defaultRowHeight="15"/>
  <cols>
    <col min="1" max="1" width="5.7109375" style="1" customWidth="1"/>
    <col min="2" max="2" width="20.7109375" style="1" customWidth="1"/>
    <col min="3" max="7" width="13.7109375" style="1" customWidth="1"/>
    <col min="8" max="21" width="9.140625" style="1" customWidth="1"/>
    <col min="22" max="16384" width="9.140625" style="1" customWidth="1"/>
  </cols>
  <sheetData>
    <row r="1" spans="1:21" ht="15.75">
      <c r="A1" s="33" t="s">
        <v>0</v>
      </c>
      <c r="B1" s="33"/>
      <c r="C1" s="33"/>
      <c r="D1" s="33"/>
      <c r="E1" s="33"/>
      <c r="F1" s="33"/>
      <c r="G1" s="33"/>
      <c r="H1" s="9"/>
      <c r="I1" s="9"/>
      <c r="J1" s="9"/>
      <c r="K1" s="9"/>
      <c r="L1" s="9"/>
      <c r="M1" s="9"/>
      <c r="N1" s="12"/>
      <c r="O1" s="9"/>
      <c r="P1" s="9"/>
      <c r="Q1" s="9"/>
      <c r="R1" s="9"/>
      <c r="S1" s="9"/>
      <c r="T1" s="9"/>
      <c r="U1" s="9"/>
    </row>
    <row r="2" spans="1:21" ht="15.75">
      <c r="A2" s="33" t="s">
        <v>1</v>
      </c>
      <c r="B2" s="33"/>
      <c r="C2" s="33"/>
      <c r="D2" s="33"/>
      <c r="E2" s="33"/>
      <c r="F2" s="33"/>
      <c r="G2" s="3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33" t="s">
        <v>13</v>
      </c>
      <c r="B3" s="33"/>
      <c r="C3" s="33"/>
      <c r="D3" s="33"/>
      <c r="E3" s="33"/>
      <c r="F3" s="33"/>
      <c r="G3" s="3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.75">
      <c r="A4" s="33" t="s">
        <v>2</v>
      </c>
      <c r="B4" s="33"/>
      <c r="C4" s="33"/>
      <c r="D4" s="33"/>
      <c r="E4" s="33"/>
      <c r="F4" s="33"/>
      <c r="G4" s="3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8:21" ht="15.75"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5.75">
      <c r="A6" s="7" t="s">
        <v>17</v>
      </c>
      <c r="H6" s="9"/>
      <c r="I6" s="8"/>
      <c r="J6" s="8"/>
      <c r="K6" s="8"/>
      <c r="L6" s="8"/>
      <c r="M6" s="8"/>
      <c r="N6" s="8"/>
      <c r="O6" s="9"/>
      <c r="P6" s="8"/>
      <c r="Q6" s="8"/>
      <c r="R6" s="8"/>
      <c r="S6" s="8"/>
      <c r="T6" s="8"/>
      <c r="U6" s="8"/>
    </row>
    <row r="7" spans="1:21" ht="15.75">
      <c r="A7" s="28" t="s">
        <v>3</v>
      </c>
      <c r="B7" s="28" t="s">
        <v>4</v>
      </c>
      <c r="C7" s="28" t="s">
        <v>5</v>
      </c>
      <c r="D7" s="28"/>
      <c r="E7" s="28"/>
      <c r="F7" s="28"/>
      <c r="G7" s="28" t="s">
        <v>6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5.75" customHeight="1">
      <c r="A8" s="28"/>
      <c r="B8" s="28"/>
      <c r="C8" s="29" t="s">
        <v>7</v>
      </c>
      <c r="D8" s="29" t="s">
        <v>8</v>
      </c>
      <c r="E8" s="29" t="s">
        <v>9</v>
      </c>
      <c r="F8" s="31" t="s">
        <v>10</v>
      </c>
      <c r="G8" s="28"/>
      <c r="H8" s="34"/>
      <c r="I8" s="34"/>
      <c r="J8" s="34"/>
      <c r="K8" s="34"/>
      <c r="L8" s="34"/>
      <c r="M8" s="35"/>
      <c r="N8" s="34"/>
      <c r="O8" s="34"/>
      <c r="P8" s="34"/>
      <c r="Q8" s="34"/>
      <c r="R8" s="34"/>
      <c r="S8" s="34"/>
      <c r="T8" s="35"/>
      <c r="U8" s="34"/>
    </row>
    <row r="9" spans="1:21" ht="15.75">
      <c r="A9" s="28"/>
      <c r="B9" s="28"/>
      <c r="C9" s="30"/>
      <c r="D9" s="30"/>
      <c r="E9" s="30"/>
      <c r="F9" s="32"/>
      <c r="G9" s="28"/>
      <c r="H9" s="34"/>
      <c r="I9" s="34"/>
      <c r="J9" s="34"/>
      <c r="K9" s="34"/>
      <c r="L9" s="34"/>
      <c r="M9" s="35"/>
      <c r="N9" s="34"/>
      <c r="O9" s="34"/>
      <c r="P9" s="34"/>
      <c r="Q9" s="34"/>
      <c r="R9" s="34"/>
      <c r="S9" s="34"/>
      <c r="T9" s="35"/>
      <c r="U9" s="34"/>
    </row>
    <row r="10" spans="1:21" ht="15.75">
      <c r="A10" s="28"/>
      <c r="B10" s="28"/>
      <c r="C10" s="2">
        <v>0.3</v>
      </c>
      <c r="D10" s="2">
        <v>0.2</v>
      </c>
      <c r="E10" s="2">
        <v>0.25</v>
      </c>
      <c r="F10" s="2">
        <v>0.25</v>
      </c>
      <c r="G10" s="28"/>
      <c r="H10" s="34"/>
      <c r="I10" s="34"/>
      <c r="J10" s="10"/>
      <c r="K10" s="10"/>
      <c r="L10" s="10"/>
      <c r="M10" s="10"/>
      <c r="N10" s="34"/>
      <c r="O10" s="34"/>
      <c r="P10" s="34"/>
      <c r="Q10" s="10"/>
      <c r="R10" s="10"/>
      <c r="S10" s="10"/>
      <c r="T10" s="10"/>
      <c r="U10" s="34"/>
    </row>
    <row r="11" spans="1:21" ht="15.75">
      <c r="A11" s="20">
        <v>1</v>
      </c>
      <c r="B11" s="24" t="s">
        <v>29</v>
      </c>
      <c r="C11" s="24">
        <v>182</v>
      </c>
      <c r="D11" s="24">
        <v>181</v>
      </c>
      <c r="E11" s="24">
        <v>176</v>
      </c>
      <c r="F11" s="24">
        <v>183</v>
      </c>
      <c r="G11" s="24">
        <v>180.55</v>
      </c>
      <c r="H11" s="11"/>
      <c r="I11" s="8"/>
      <c r="J11" s="8"/>
      <c r="K11" s="8"/>
      <c r="L11" s="8"/>
      <c r="M11" s="8"/>
      <c r="N11" s="8"/>
      <c r="O11" s="11"/>
      <c r="P11" s="8"/>
      <c r="Q11" s="8"/>
      <c r="R11" s="8"/>
      <c r="S11" s="8"/>
      <c r="T11" s="8"/>
      <c r="U11" s="8"/>
    </row>
    <row r="12" spans="1:21" ht="15.75">
      <c r="A12" s="20">
        <v>2</v>
      </c>
      <c r="B12" s="24" t="s">
        <v>28</v>
      </c>
      <c r="C12" s="24">
        <v>181</v>
      </c>
      <c r="D12" s="24">
        <v>183</v>
      </c>
      <c r="E12" s="24">
        <v>177</v>
      </c>
      <c r="F12" s="24">
        <v>181</v>
      </c>
      <c r="G12" s="24">
        <v>180.4</v>
      </c>
      <c r="H12" s="11"/>
      <c r="I12" s="8"/>
      <c r="J12" s="8"/>
      <c r="K12" s="8"/>
      <c r="L12" s="8"/>
      <c r="M12" s="8"/>
      <c r="N12" s="8"/>
      <c r="O12" s="11"/>
      <c r="P12" s="8"/>
      <c r="Q12" s="8"/>
      <c r="R12" s="8"/>
      <c r="S12" s="8"/>
      <c r="T12" s="8"/>
      <c r="U12" s="8"/>
    </row>
    <row r="13" spans="1:21" ht="15.75">
      <c r="A13" s="20">
        <v>3</v>
      </c>
      <c r="B13" s="24" t="s">
        <v>31</v>
      </c>
      <c r="C13" s="24">
        <v>174</v>
      </c>
      <c r="D13" s="24">
        <v>177</v>
      </c>
      <c r="E13" s="24">
        <v>176</v>
      </c>
      <c r="F13" s="24">
        <v>185</v>
      </c>
      <c r="G13" s="24">
        <v>177.85</v>
      </c>
      <c r="H13" s="11"/>
      <c r="I13" s="8"/>
      <c r="J13" s="8"/>
      <c r="K13" s="8"/>
      <c r="L13" s="8"/>
      <c r="M13" s="8"/>
      <c r="N13" s="8"/>
      <c r="O13" s="11"/>
      <c r="P13" s="8"/>
      <c r="Q13" s="8"/>
      <c r="R13" s="8"/>
      <c r="S13" s="8"/>
      <c r="T13" s="8"/>
      <c r="U13" s="8"/>
    </row>
    <row r="14" spans="1:21" ht="15.75">
      <c r="A14" s="20">
        <v>4</v>
      </c>
      <c r="B14" s="24" t="s">
        <v>33</v>
      </c>
      <c r="C14" s="24">
        <v>165</v>
      </c>
      <c r="D14" s="24">
        <v>170</v>
      </c>
      <c r="E14" s="24">
        <v>163</v>
      </c>
      <c r="F14" s="24">
        <v>170</v>
      </c>
      <c r="G14" s="24">
        <v>166.75</v>
      </c>
      <c r="H14" s="11"/>
      <c r="I14" s="8"/>
      <c r="J14" s="8"/>
      <c r="K14" s="8"/>
      <c r="L14" s="8"/>
      <c r="M14" s="8"/>
      <c r="N14" s="8"/>
      <c r="O14" s="11"/>
      <c r="P14" s="8"/>
      <c r="Q14" s="8"/>
      <c r="R14" s="8"/>
      <c r="S14" s="8"/>
      <c r="T14" s="8"/>
      <c r="U14" s="8"/>
    </row>
    <row r="15" spans="1:21" ht="15.75">
      <c r="A15" s="20">
        <v>5</v>
      </c>
      <c r="B15" s="24" t="s">
        <v>34</v>
      </c>
      <c r="C15" s="24">
        <v>163</v>
      </c>
      <c r="D15" s="24">
        <v>161</v>
      </c>
      <c r="E15" s="24">
        <v>162</v>
      </c>
      <c r="F15" s="24">
        <v>165</v>
      </c>
      <c r="G15" s="24">
        <v>162.85</v>
      </c>
      <c r="H15" s="11"/>
      <c r="I15" s="8"/>
      <c r="J15" s="8"/>
      <c r="K15" s="8"/>
      <c r="L15" s="8"/>
      <c r="M15" s="8"/>
      <c r="N15" s="8"/>
      <c r="O15" s="11"/>
      <c r="P15" s="8"/>
      <c r="Q15" s="8"/>
      <c r="R15" s="8"/>
      <c r="S15" s="8"/>
      <c r="T15" s="8"/>
      <c r="U15" s="8"/>
    </row>
    <row r="16" spans="1:21" ht="15.75">
      <c r="A16" s="20">
        <v>6</v>
      </c>
      <c r="B16" s="23" t="s">
        <v>48</v>
      </c>
      <c r="C16" s="23">
        <v>148</v>
      </c>
      <c r="D16" s="23">
        <v>158</v>
      </c>
      <c r="E16" s="23">
        <v>161</v>
      </c>
      <c r="F16" s="23">
        <v>174</v>
      </c>
      <c r="G16" s="23">
        <v>159.75</v>
      </c>
      <c r="H16" s="11"/>
      <c r="I16" s="8"/>
      <c r="J16" s="8"/>
      <c r="K16" s="8"/>
      <c r="L16" s="8"/>
      <c r="M16" s="8"/>
      <c r="N16" s="8"/>
      <c r="O16" s="11"/>
      <c r="P16" s="8"/>
      <c r="Q16" s="8"/>
      <c r="R16" s="8"/>
      <c r="S16" s="8"/>
      <c r="T16" s="8"/>
      <c r="U16" s="8"/>
    </row>
    <row r="17" spans="1:21" ht="15.75">
      <c r="A17" s="19">
        <v>7</v>
      </c>
      <c r="B17" s="23" t="s">
        <v>38</v>
      </c>
      <c r="C17" s="23">
        <v>151</v>
      </c>
      <c r="D17" s="23">
        <v>153</v>
      </c>
      <c r="E17" s="23">
        <v>158</v>
      </c>
      <c r="F17" s="23">
        <v>160</v>
      </c>
      <c r="G17" s="23">
        <v>155.4</v>
      </c>
      <c r="H17" s="11"/>
      <c r="I17" s="8"/>
      <c r="J17" s="8"/>
      <c r="K17" s="8"/>
      <c r="L17" s="8"/>
      <c r="M17" s="8"/>
      <c r="N17" s="8"/>
      <c r="O17" s="11"/>
      <c r="P17" s="8"/>
      <c r="Q17" s="8"/>
      <c r="R17" s="8"/>
      <c r="S17" s="8"/>
      <c r="T17" s="8"/>
      <c r="U17" s="8"/>
    </row>
    <row r="18" spans="1:21" ht="15.75">
      <c r="A18" s="19">
        <v>8</v>
      </c>
      <c r="B18" s="23" t="s">
        <v>74</v>
      </c>
      <c r="C18" s="23">
        <v>145</v>
      </c>
      <c r="D18" s="23">
        <v>155</v>
      </c>
      <c r="E18" s="23">
        <v>155</v>
      </c>
      <c r="F18" s="23">
        <v>168</v>
      </c>
      <c r="G18" s="23">
        <v>155.25</v>
      </c>
      <c r="H18" s="11"/>
      <c r="I18" s="8"/>
      <c r="J18" s="8"/>
      <c r="K18" s="8"/>
      <c r="L18" s="8"/>
      <c r="M18" s="8"/>
      <c r="N18" s="8"/>
      <c r="O18" s="11"/>
      <c r="P18" s="8"/>
      <c r="Q18" s="8"/>
      <c r="R18" s="8"/>
      <c r="S18" s="8"/>
      <c r="T18" s="8"/>
      <c r="U18" s="8"/>
    </row>
    <row r="19" spans="1:21" ht="15.75">
      <c r="A19" s="3">
        <v>9</v>
      </c>
      <c r="B19" s="23" t="s">
        <v>75</v>
      </c>
      <c r="C19" s="23">
        <v>127</v>
      </c>
      <c r="D19" s="23">
        <v>125</v>
      </c>
      <c r="E19" s="23">
        <v>120</v>
      </c>
      <c r="F19" s="23">
        <v>138</v>
      </c>
      <c r="G19" s="23">
        <v>127.6</v>
      </c>
      <c r="H19" s="11"/>
      <c r="I19" s="8"/>
      <c r="J19" s="8"/>
      <c r="K19" s="8"/>
      <c r="L19" s="8"/>
      <c r="M19" s="8"/>
      <c r="N19" s="8"/>
      <c r="O19" s="11"/>
      <c r="P19" s="8"/>
      <c r="Q19" s="8"/>
      <c r="R19" s="8"/>
      <c r="S19" s="8"/>
      <c r="T19" s="8"/>
      <c r="U19" s="8"/>
    </row>
    <row r="21" ht="15.75">
      <c r="A21" s="7" t="s">
        <v>18</v>
      </c>
    </row>
    <row r="22" spans="1:7" ht="15.75">
      <c r="A22" s="28" t="s">
        <v>3</v>
      </c>
      <c r="B22" s="28" t="s">
        <v>4</v>
      </c>
      <c r="C22" s="28" t="s">
        <v>5</v>
      </c>
      <c r="D22" s="28"/>
      <c r="E22" s="28"/>
      <c r="F22" s="28"/>
      <c r="G22" s="28" t="s">
        <v>6</v>
      </c>
    </row>
    <row r="23" spans="1:7" ht="15.75">
      <c r="A23" s="28"/>
      <c r="B23" s="28"/>
      <c r="C23" s="29" t="s">
        <v>7</v>
      </c>
      <c r="D23" s="29" t="s">
        <v>8</v>
      </c>
      <c r="E23" s="29" t="s">
        <v>9</v>
      </c>
      <c r="F23" s="31" t="s">
        <v>10</v>
      </c>
      <c r="G23" s="28"/>
    </row>
    <row r="24" spans="1:7" ht="15.75">
      <c r="A24" s="28"/>
      <c r="B24" s="28"/>
      <c r="C24" s="30"/>
      <c r="D24" s="30"/>
      <c r="E24" s="30"/>
      <c r="F24" s="32"/>
      <c r="G24" s="28"/>
    </row>
    <row r="25" spans="1:7" ht="15.75">
      <c r="A25" s="28"/>
      <c r="B25" s="28"/>
      <c r="C25" s="2">
        <v>0.3</v>
      </c>
      <c r="D25" s="2">
        <v>0.2</v>
      </c>
      <c r="E25" s="2">
        <v>0.25</v>
      </c>
      <c r="F25" s="2">
        <v>0.25</v>
      </c>
      <c r="G25" s="28"/>
    </row>
    <row r="26" spans="1:7" ht="15.75">
      <c r="A26" s="6">
        <v>1</v>
      </c>
      <c r="B26" s="22" t="s">
        <v>21</v>
      </c>
      <c r="C26" s="22">
        <v>173</v>
      </c>
      <c r="D26" s="22">
        <v>173</v>
      </c>
      <c r="E26" s="22">
        <v>173</v>
      </c>
      <c r="F26" s="22">
        <v>173</v>
      </c>
      <c r="G26" s="22">
        <v>173</v>
      </c>
    </row>
    <row r="27" spans="1:7" ht="15.75">
      <c r="A27" s="6">
        <v>2</v>
      </c>
      <c r="B27" s="22" t="s">
        <v>32</v>
      </c>
      <c r="C27" s="22">
        <v>167</v>
      </c>
      <c r="D27" s="22">
        <v>165</v>
      </c>
      <c r="E27" s="22">
        <v>170</v>
      </c>
      <c r="F27" s="22">
        <v>167</v>
      </c>
      <c r="G27" s="22">
        <v>167.35</v>
      </c>
    </row>
    <row r="28" spans="1:7" ht="15.75">
      <c r="A28" s="6">
        <v>3</v>
      </c>
      <c r="B28" s="22" t="s">
        <v>20</v>
      </c>
      <c r="C28" s="22">
        <v>167</v>
      </c>
      <c r="D28" s="22">
        <v>167</v>
      </c>
      <c r="E28" s="22">
        <v>167</v>
      </c>
      <c r="F28" s="22">
        <v>167</v>
      </c>
      <c r="G28" s="22">
        <v>167</v>
      </c>
    </row>
    <row r="29" spans="1:7" ht="15.75">
      <c r="A29" s="6">
        <v>4</v>
      </c>
      <c r="B29" s="22" t="s">
        <v>25</v>
      </c>
      <c r="C29" s="22">
        <v>160</v>
      </c>
      <c r="D29" s="22">
        <v>160</v>
      </c>
      <c r="E29" s="22">
        <v>160</v>
      </c>
      <c r="F29" s="22">
        <v>160</v>
      </c>
      <c r="G29" s="22">
        <v>160</v>
      </c>
    </row>
    <row r="30" spans="1:7" ht="15.75">
      <c r="A30" s="6">
        <v>5</v>
      </c>
      <c r="B30" s="22" t="s">
        <v>24</v>
      </c>
      <c r="C30" s="22">
        <v>161</v>
      </c>
      <c r="D30" s="22">
        <v>158</v>
      </c>
      <c r="E30" s="22">
        <v>159</v>
      </c>
      <c r="F30" s="22">
        <v>161</v>
      </c>
      <c r="G30" s="22">
        <v>159.9</v>
      </c>
    </row>
    <row r="31" spans="1:7" ht="15.75">
      <c r="A31" s="6">
        <v>6</v>
      </c>
      <c r="B31" s="21" t="s">
        <v>65</v>
      </c>
      <c r="C31" s="21">
        <v>158</v>
      </c>
      <c r="D31" s="21">
        <v>157</v>
      </c>
      <c r="E31" s="21">
        <v>157</v>
      </c>
      <c r="F31" s="21">
        <v>157</v>
      </c>
      <c r="G31" s="21">
        <v>157.3</v>
      </c>
    </row>
    <row r="32" spans="1:7" ht="15.75">
      <c r="A32" s="6">
        <v>7</v>
      </c>
      <c r="B32" s="21" t="s">
        <v>62</v>
      </c>
      <c r="C32" s="21">
        <v>155</v>
      </c>
      <c r="D32" s="21">
        <v>155</v>
      </c>
      <c r="E32" s="21">
        <v>155</v>
      </c>
      <c r="F32" s="21">
        <v>155</v>
      </c>
      <c r="G32" s="21">
        <v>155</v>
      </c>
    </row>
    <row r="33" spans="1:7" ht="15.75">
      <c r="A33" s="6">
        <v>8</v>
      </c>
      <c r="B33" s="21" t="s">
        <v>36</v>
      </c>
      <c r="C33" s="21">
        <v>146</v>
      </c>
      <c r="D33" s="21">
        <v>146</v>
      </c>
      <c r="E33" s="21">
        <v>146</v>
      </c>
      <c r="F33" s="21">
        <v>146</v>
      </c>
      <c r="G33" s="21">
        <v>146</v>
      </c>
    </row>
    <row r="34" spans="1:7" ht="15.75">
      <c r="A34" s="6">
        <v>9</v>
      </c>
      <c r="B34" s="21" t="s">
        <v>37</v>
      </c>
      <c r="C34" s="21">
        <v>130</v>
      </c>
      <c r="D34" s="21">
        <v>130</v>
      </c>
      <c r="E34" s="21">
        <v>130</v>
      </c>
      <c r="F34" s="21">
        <v>145</v>
      </c>
      <c r="G34" s="21">
        <v>133.75</v>
      </c>
    </row>
    <row r="36" ht="15.75">
      <c r="A36" s="7" t="s">
        <v>19</v>
      </c>
    </row>
    <row r="37" spans="1:7" ht="15.75">
      <c r="A37" s="28" t="s">
        <v>3</v>
      </c>
      <c r="B37" s="28" t="s">
        <v>4</v>
      </c>
      <c r="C37" s="28" t="s">
        <v>5</v>
      </c>
      <c r="D37" s="28"/>
      <c r="E37" s="28"/>
      <c r="F37" s="28"/>
      <c r="G37" s="28" t="s">
        <v>6</v>
      </c>
    </row>
    <row r="38" spans="1:7" ht="15.75">
      <c r="A38" s="28"/>
      <c r="B38" s="28"/>
      <c r="C38" s="29" t="s">
        <v>7</v>
      </c>
      <c r="D38" s="29" t="s">
        <v>8</v>
      </c>
      <c r="E38" s="29" t="s">
        <v>9</v>
      </c>
      <c r="F38" s="31" t="s">
        <v>10</v>
      </c>
      <c r="G38" s="28"/>
    </row>
    <row r="39" spans="1:7" ht="15.75">
      <c r="A39" s="28"/>
      <c r="B39" s="28"/>
      <c r="C39" s="30"/>
      <c r="D39" s="30"/>
      <c r="E39" s="30"/>
      <c r="F39" s="32"/>
      <c r="G39" s="28"/>
    </row>
    <row r="40" spans="1:7" ht="15.75">
      <c r="A40" s="28"/>
      <c r="B40" s="28"/>
      <c r="C40" s="2">
        <v>0.3</v>
      </c>
      <c r="D40" s="2">
        <v>0.2</v>
      </c>
      <c r="E40" s="2">
        <v>0.25</v>
      </c>
      <c r="F40" s="2">
        <v>0.25</v>
      </c>
      <c r="G40" s="28"/>
    </row>
    <row r="41" spans="1:7" ht="15.75">
      <c r="A41" s="6">
        <v>1</v>
      </c>
      <c r="B41" s="26" t="s">
        <v>23</v>
      </c>
      <c r="C41" s="26">
        <v>175</v>
      </c>
      <c r="D41" s="26">
        <v>172</v>
      </c>
      <c r="E41" s="26">
        <v>171</v>
      </c>
      <c r="F41" s="26">
        <v>180</v>
      </c>
      <c r="G41" s="26">
        <v>174.65</v>
      </c>
    </row>
    <row r="42" spans="1:7" ht="15.75">
      <c r="A42" s="6">
        <v>2</v>
      </c>
      <c r="B42" s="26" t="s">
        <v>30</v>
      </c>
      <c r="C42" s="26">
        <v>168</v>
      </c>
      <c r="D42" s="26">
        <v>165</v>
      </c>
      <c r="E42" s="26">
        <v>178</v>
      </c>
      <c r="F42" s="26">
        <v>178</v>
      </c>
      <c r="G42" s="26">
        <v>172.4</v>
      </c>
    </row>
    <row r="43" spans="1:7" ht="15.75">
      <c r="A43" s="6">
        <v>3</v>
      </c>
      <c r="B43" s="26" t="s">
        <v>35</v>
      </c>
      <c r="C43" s="26">
        <v>170</v>
      </c>
      <c r="D43" s="26">
        <v>165</v>
      </c>
      <c r="E43" s="26">
        <v>165</v>
      </c>
      <c r="F43" s="26">
        <v>170</v>
      </c>
      <c r="G43" s="26">
        <v>167.75</v>
      </c>
    </row>
    <row r="44" spans="1:7" ht="15.75">
      <c r="A44" s="6">
        <v>4</v>
      </c>
      <c r="B44" s="26" t="s">
        <v>72</v>
      </c>
      <c r="C44" s="26">
        <v>165</v>
      </c>
      <c r="D44" s="26">
        <v>161</v>
      </c>
      <c r="E44" s="26">
        <v>165</v>
      </c>
      <c r="F44" s="26">
        <v>172</v>
      </c>
      <c r="G44" s="26">
        <v>165.95</v>
      </c>
    </row>
    <row r="45" spans="1:7" ht="15.75">
      <c r="A45" s="6">
        <v>5</v>
      </c>
      <c r="B45" s="26" t="s">
        <v>22</v>
      </c>
      <c r="C45" s="26">
        <v>170</v>
      </c>
      <c r="D45" s="26">
        <v>170</v>
      </c>
      <c r="E45" s="26">
        <v>158</v>
      </c>
      <c r="F45" s="26">
        <v>165</v>
      </c>
      <c r="G45" s="26">
        <v>165.75</v>
      </c>
    </row>
    <row r="46" spans="1:7" ht="15.75">
      <c r="A46" s="6">
        <v>6</v>
      </c>
      <c r="B46" s="26" t="s">
        <v>73</v>
      </c>
      <c r="C46" s="26">
        <v>155</v>
      </c>
      <c r="D46" s="26">
        <v>158</v>
      </c>
      <c r="E46" s="26">
        <v>160</v>
      </c>
      <c r="F46" s="26">
        <v>170</v>
      </c>
      <c r="G46" s="26">
        <v>160.6</v>
      </c>
    </row>
    <row r="47" spans="1:7" ht="15.75">
      <c r="A47" s="6">
        <v>7</v>
      </c>
      <c r="B47" s="25" t="s">
        <v>50</v>
      </c>
      <c r="C47" s="25">
        <v>164</v>
      </c>
      <c r="D47" s="25">
        <v>145</v>
      </c>
      <c r="E47" s="25">
        <v>135</v>
      </c>
      <c r="F47" s="25">
        <v>162</v>
      </c>
      <c r="G47" s="25">
        <v>152.45</v>
      </c>
    </row>
    <row r="48" spans="1:7" ht="15.75">
      <c r="A48" s="6">
        <v>8</v>
      </c>
      <c r="B48" s="25" t="s">
        <v>49</v>
      </c>
      <c r="C48" s="25">
        <v>140</v>
      </c>
      <c r="D48" s="25">
        <v>145</v>
      </c>
      <c r="E48" s="25">
        <v>135</v>
      </c>
      <c r="F48" s="25">
        <v>170</v>
      </c>
      <c r="G48" s="25">
        <v>147.25</v>
      </c>
    </row>
    <row r="49" spans="1:7" ht="15.75">
      <c r="A49" s="6">
        <v>9</v>
      </c>
      <c r="B49" s="23"/>
      <c r="C49" s="23"/>
      <c r="D49" s="23"/>
      <c r="E49" s="23"/>
      <c r="F49" s="23"/>
      <c r="G49" s="23"/>
    </row>
  </sheetData>
  <sheetProtection/>
  <mergeCells count="44">
    <mergeCell ref="A1:G1"/>
    <mergeCell ref="A2:G2"/>
    <mergeCell ref="A3:G3"/>
    <mergeCell ref="A4:G4"/>
    <mergeCell ref="A7:A10"/>
    <mergeCell ref="B7:B10"/>
    <mergeCell ref="C7:F7"/>
    <mergeCell ref="G7:G10"/>
    <mergeCell ref="C8:C9"/>
    <mergeCell ref="D8:D9"/>
    <mergeCell ref="E8:E9"/>
    <mergeCell ref="F8:F9"/>
    <mergeCell ref="H7:H10"/>
    <mergeCell ref="I7:I10"/>
    <mergeCell ref="J7:M7"/>
    <mergeCell ref="N7:N10"/>
    <mergeCell ref="J8:J9"/>
    <mergeCell ref="K8:K9"/>
    <mergeCell ref="L8:L9"/>
    <mergeCell ref="M8:M9"/>
    <mergeCell ref="O7:O10"/>
    <mergeCell ref="P7:P10"/>
    <mergeCell ref="Q7:T7"/>
    <mergeCell ref="U7:U10"/>
    <mergeCell ref="Q8:Q9"/>
    <mergeCell ref="R8:R9"/>
    <mergeCell ref="S8:S9"/>
    <mergeCell ref="T8:T9"/>
    <mergeCell ref="A22:A25"/>
    <mergeCell ref="B22:B25"/>
    <mergeCell ref="C22:F22"/>
    <mergeCell ref="G22:G25"/>
    <mergeCell ref="C23:C24"/>
    <mergeCell ref="D23:D24"/>
    <mergeCell ref="E23:E24"/>
    <mergeCell ref="F23:F24"/>
    <mergeCell ref="A37:A40"/>
    <mergeCell ref="B37:B40"/>
    <mergeCell ref="C37:F37"/>
    <mergeCell ref="G37:G40"/>
    <mergeCell ref="C38:C39"/>
    <mergeCell ref="D38:D39"/>
    <mergeCell ref="E38:E39"/>
    <mergeCell ref="F38:F3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5">
      <selection activeCell="J11" sqref="J11"/>
    </sheetView>
  </sheetViews>
  <sheetFormatPr defaultColWidth="9.140625" defaultRowHeight="15"/>
  <cols>
    <col min="1" max="1" width="5.7109375" style="1" customWidth="1"/>
    <col min="2" max="2" width="20.7109375" style="1" customWidth="1"/>
    <col min="3" max="7" width="13.7109375" style="1" customWidth="1"/>
    <col min="8" max="16384" width="9.140625" style="1" customWidth="1"/>
  </cols>
  <sheetData>
    <row r="1" spans="1:7" ht="15.7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3" t="s">
        <v>1</v>
      </c>
      <c r="B2" s="33"/>
      <c r="C2" s="33"/>
      <c r="D2" s="33"/>
      <c r="E2" s="33"/>
      <c r="F2" s="33"/>
      <c r="G2" s="33"/>
    </row>
    <row r="3" spans="1:7" ht="15.75">
      <c r="A3" s="33" t="s">
        <v>12</v>
      </c>
      <c r="B3" s="33"/>
      <c r="C3" s="33"/>
      <c r="D3" s="33"/>
      <c r="E3" s="33"/>
      <c r="F3" s="33"/>
      <c r="G3" s="33"/>
    </row>
    <row r="4" spans="1:7" ht="15.75">
      <c r="A4" s="33" t="s">
        <v>2</v>
      </c>
      <c r="B4" s="33"/>
      <c r="C4" s="33"/>
      <c r="D4" s="33"/>
      <c r="E4" s="33"/>
      <c r="F4" s="33"/>
      <c r="G4" s="33"/>
    </row>
    <row r="5" ht="15.75"/>
    <row r="6" ht="15.75">
      <c r="A6" s="7" t="s">
        <v>17</v>
      </c>
    </row>
    <row r="7" spans="1:7" ht="15.75">
      <c r="A7" s="28" t="s">
        <v>3</v>
      </c>
      <c r="B7" s="28" t="s">
        <v>4</v>
      </c>
      <c r="C7" s="28" t="s">
        <v>5</v>
      </c>
      <c r="D7" s="28"/>
      <c r="E7" s="28"/>
      <c r="F7" s="28"/>
      <c r="G7" s="28" t="s">
        <v>6</v>
      </c>
    </row>
    <row r="8" spans="1:7" ht="15.75" customHeight="1">
      <c r="A8" s="28"/>
      <c r="B8" s="28"/>
      <c r="C8" s="29" t="s">
        <v>7</v>
      </c>
      <c r="D8" s="29" t="s">
        <v>8</v>
      </c>
      <c r="E8" s="29" t="s">
        <v>9</v>
      </c>
      <c r="F8" s="31" t="s">
        <v>10</v>
      </c>
      <c r="G8" s="28"/>
    </row>
    <row r="9" spans="1:7" ht="15.75">
      <c r="A9" s="28"/>
      <c r="B9" s="28"/>
      <c r="C9" s="30"/>
      <c r="D9" s="30"/>
      <c r="E9" s="30"/>
      <c r="F9" s="32"/>
      <c r="G9" s="28"/>
    </row>
    <row r="10" spans="1:7" ht="15.75">
      <c r="A10" s="28"/>
      <c r="B10" s="28"/>
      <c r="C10" s="2">
        <v>0.3</v>
      </c>
      <c r="D10" s="2">
        <v>0.2</v>
      </c>
      <c r="E10" s="2">
        <v>0.25</v>
      </c>
      <c r="F10" s="2">
        <v>0.25</v>
      </c>
      <c r="G10" s="28"/>
    </row>
    <row r="11" spans="1:7" ht="15.75">
      <c r="A11" s="14">
        <v>1</v>
      </c>
      <c r="B11" s="15" t="s">
        <v>20</v>
      </c>
      <c r="C11" s="15">
        <v>695</v>
      </c>
      <c r="D11" s="15">
        <v>690</v>
      </c>
      <c r="E11" s="15">
        <v>699</v>
      </c>
      <c r="F11" s="15">
        <v>256</v>
      </c>
      <c r="G11" s="15">
        <f>(C11*$C$10)+(D11*$D$10)+(E11*$E$10)+(F11*$F$10)</f>
        <v>585.25</v>
      </c>
    </row>
    <row r="12" spans="1:7" ht="15.75">
      <c r="A12" s="14">
        <v>2</v>
      </c>
      <c r="B12" s="15" t="s">
        <v>21</v>
      </c>
      <c r="C12" s="15">
        <v>701</v>
      </c>
      <c r="D12" s="15">
        <v>694</v>
      </c>
      <c r="E12" s="15">
        <v>697</v>
      </c>
      <c r="F12" s="15">
        <v>221</v>
      </c>
      <c r="G12" s="16">
        <f aca="true" t="shared" si="0" ref="G12:G18">(C12*$C$10)+(D12*$D$10)+(E12*$E$10)+(F12*$F$10)</f>
        <v>578.6</v>
      </c>
    </row>
    <row r="13" spans="1:7" ht="15.75">
      <c r="A13" s="14">
        <v>3</v>
      </c>
      <c r="B13" s="15" t="s">
        <v>22</v>
      </c>
      <c r="C13" s="15">
        <v>695</v>
      </c>
      <c r="D13" s="15">
        <v>695</v>
      </c>
      <c r="E13" s="15">
        <v>686</v>
      </c>
      <c r="F13" s="15">
        <v>235</v>
      </c>
      <c r="G13" s="15">
        <f t="shared" si="0"/>
        <v>577.75</v>
      </c>
    </row>
    <row r="14" spans="1:7" ht="15.75">
      <c r="A14" s="14">
        <v>4</v>
      </c>
      <c r="B14" s="15" t="s">
        <v>23</v>
      </c>
      <c r="C14" s="15">
        <v>693</v>
      </c>
      <c r="D14" s="15">
        <v>694</v>
      </c>
      <c r="E14" s="15">
        <v>681</v>
      </c>
      <c r="F14" s="15">
        <v>237</v>
      </c>
      <c r="G14" s="16">
        <f t="shared" si="0"/>
        <v>576.2</v>
      </c>
    </row>
    <row r="15" spans="1:7" ht="15.75">
      <c r="A15" s="6">
        <v>5</v>
      </c>
      <c r="B15" s="4" t="s">
        <v>24</v>
      </c>
      <c r="C15" s="4">
        <v>684</v>
      </c>
      <c r="D15" s="4">
        <v>693</v>
      </c>
      <c r="E15" s="4">
        <v>691</v>
      </c>
      <c r="F15" s="4">
        <v>235</v>
      </c>
      <c r="G15" s="13">
        <f t="shared" si="0"/>
        <v>575.3</v>
      </c>
    </row>
    <row r="16" spans="1:7" ht="15.75">
      <c r="A16" s="6">
        <v>6</v>
      </c>
      <c r="B16" s="4" t="s">
        <v>25</v>
      </c>
      <c r="C16" s="4">
        <v>682</v>
      </c>
      <c r="D16" s="4">
        <v>690</v>
      </c>
      <c r="E16" s="4">
        <v>686</v>
      </c>
      <c r="F16" s="4">
        <v>224</v>
      </c>
      <c r="G16" s="13">
        <f t="shared" si="0"/>
        <v>570.1</v>
      </c>
    </row>
    <row r="17" spans="1:7" ht="15.75">
      <c r="A17" s="6">
        <v>7</v>
      </c>
      <c r="B17" s="4" t="s">
        <v>26</v>
      </c>
      <c r="C17" s="4">
        <v>624</v>
      </c>
      <c r="D17" s="4">
        <v>674</v>
      </c>
      <c r="E17" s="4">
        <v>660</v>
      </c>
      <c r="F17" s="4">
        <v>225</v>
      </c>
      <c r="G17" s="4">
        <f t="shared" si="0"/>
        <v>543.25</v>
      </c>
    </row>
    <row r="18" spans="1:7" ht="15.75">
      <c r="A18" s="6">
        <v>8</v>
      </c>
      <c r="B18" s="4" t="s">
        <v>27</v>
      </c>
      <c r="C18" s="4">
        <v>641</v>
      </c>
      <c r="D18" s="4">
        <v>653</v>
      </c>
      <c r="E18" s="4">
        <v>645</v>
      </c>
      <c r="F18" s="4">
        <v>213</v>
      </c>
      <c r="G18" s="13">
        <f t="shared" si="0"/>
        <v>537.4</v>
      </c>
    </row>
    <row r="20" ht="15.75">
      <c r="A20" s="7" t="s">
        <v>18</v>
      </c>
    </row>
    <row r="21" spans="1:7" ht="15.75">
      <c r="A21" s="28" t="s">
        <v>3</v>
      </c>
      <c r="B21" s="28" t="s">
        <v>4</v>
      </c>
      <c r="C21" s="28" t="s">
        <v>5</v>
      </c>
      <c r="D21" s="28"/>
      <c r="E21" s="28"/>
      <c r="F21" s="28"/>
      <c r="G21" s="28" t="s">
        <v>6</v>
      </c>
    </row>
    <row r="22" spans="1:7" ht="15.75">
      <c r="A22" s="28"/>
      <c r="B22" s="28"/>
      <c r="C22" s="29" t="s">
        <v>7</v>
      </c>
      <c r="D22" s="29" t="s">
        <v>8</v>
      </c>
      <c r="E22" s="29" t="s">
        <v>9</v>
      </c>
      <c r="F22" s="31" t="s">
        <v>10</v>
      </c>
      <c r="G22" s="28"/>
    </row>
    <row r="23" spans="1:7" ht="15.75">
      <c r="A23" s="28"/>
      <c r="B23" s="28"/>
      <c r="C23" s="30"/>
      <c r="D23" s="30"/>
      <c r="E23" s="30"/>
      <c r="F23" s="32"/>
      <c r="G23" s="28"/>
    </row>
    <row r="24" spans="1:7" ht="15.75">
      <c r="A24" s="28"/>
      <c r="B24" s="28"/>
      <c r="C24" s="2">
        <v>0.3</v>
      </c>
      <c r="D24" s="2">
        <v>0.2</v>
      </c>
      <c r="E24" s="2">
        <v>0.25</v>
      </c>
      <c r="F24" s="2">
        <v>0.25</v>
      </c>
      <c r="G24" s="28"/>
    </row>
    <row r="25" spans="1:7" ht="15.75">
      <c r="A25" s="14">
        <v>1</v>
      </c>
      <c r="B25" s="15" t="s">
        <v>28</v>
      </c>
      <c r="C25" s="15">
        <v>730</v>
      </c>
      <c r="D25" s="15">
        <v>705</v>
      </c>
      <c r="E25" s="15">
        <v>705</v>
      </c>
      <c r="F25" s="15">
        <v>240</v>
      </c>
      <c r="G25" s="15">
        <f aca="true" t="shared" si="1" ref="G25:G32">(C25*$C$10)+(D25*$D$10)+(E25*$E$10)+(F25*$F$10)</f>
        <v>596.25</v>
      </c>
    </row>
    <row r="26" spans="1:7" ht="15.75">
      <c r="A26" s="14">
        <v>2</v>
      </c>
      <c r="B26" s="15" t="s">
        <v>29</v>
      </c>
      <c r="C26" s="15">
        <v>695</v>
      </c>
      <c r="D26" s="15">
        <v>695</v>
      </c>
      <c r="E26" s="15">
        <v>700</v>
      </c>
      <c r="F26" s="15">
        <v>235</v>
      </c>
      <c r="G26" s="15">
        <f t="shared" si="1"/>
        <v>581.25</v>
      </c>
    </row>
    <row r="27" spans="1:7" ht="15.75">
      <c r="A27" s="14">
        <v>3</v>
      </c>
      <c r="B27" s="15" t="s">
        <v>30</v>
      </c>
      <c r="C27" s="15">
        <v>683</v>
      </c>
      <c r="D27" s="15">
        <v>705</v>
      </c>
      <c r="E27" s="15">
        <v>670</v>
      </c>
      <c r="F27" s="15">
        <v>230</v>
      </c>
      <c r="G27" s="16">
        <f t="shared" si="1"/>
        <v>570.9</v>
      </c>
    </row>
    <row r="28" spans="1:7" ht="15.75">
      <c r="A28" s="14">
        <v>4</v>
      </c>
      <c r="B28" s="15" t="s">
        <v>31</v>
      </c>
      <c r="C28" s="15">
        <v>690</v>
      </c>
      <c r="D28" s="15">
        <v>670</v>
      </c>
      <c r="E28" s="15">
        <v>675</v>
      </c>
      <c r="F28" s="15">
        <v>235</v>
      </c>
      <c r="G28" s="16">
        <f t="shared" si="1"/>
        <v>568.5</v>
      </c>
    </row>
    <row r="29" spans="1:7" ht="15.75">
      <c r="A29" s="6">
        <v>5</v>
      </c>
      <c r="B29" s="4" t="s">
        <v>32</v>
      </c>
      <c r="C29" s="4">
        <v>665</v>
      </c>
      <c r="D29" s="4">
        <v>670</v>
      </c>
      <c r="E29" s="4">
        <v>655</v>
      </c>
      <c r="F29" s="4">
        <v>230</v>
      </c>
      <c r="G29" s="4">
        <f t="shared" si="1"/>
        <v>554.75</v>
      </c>
    </row>
    <row r="30" spans="1:7" ht="15.75">
      <c r="A30" s="6">
        <v>6</v>
      </c>
      <c r="B30" s="4" t="s">
        <v>33</v>
      </c>
      <c r="C30" s="4">
        <v>650</v>
      </c>
      <c r="D30" s="4">
        <v>685</v>
      </c>
      <c r="E30" s="4">
        <v>660</v>
      </c>
      <c r="F30" s="4">
        <v>225</v>
      </c>
      <c r="G30" s="4">
        <f t="shared" si="1"/>
        <v>553.25</v>
      </c>
    </row>
    <row r="31" spans="1:7" ht="15.75">
      <c r="A31" s="6">
        <v>7</v>
      </c>
      <c r="B31" s="4" t="s">
        <v>34</v>
      </c>
      <c r="C31" s="4">
        <v>650</v>
      </c>
      <c r="D31" s="4">
        <v>670</v>
      </c>
      <c r="E31" s="4">
        <v>660</v>
      </c>
      <c r="F31" s="4">
        <v>215</v>
      </c>
      <c r="G31" s="4">
        <f t="shared" si="1"/>
        <v>547.75</v>
      </c>
    </row>
    <row r="32" spans="1:7" ht="15.75">
      <c r="A32" s="6">
        <v>8</v>
      </c>
      <c r="B32" s="4" t="s">
        <v>35</v>
      </c>
      <c r="C32" s="4">
        <v>640</v>
      </c>
      <c r="D32" s="4">
        <v>665</v>
      </c>
      <c r="E32" s="4">
        <v>650</v>
      </c>
      <c r="F32" s="4">
        <v>220</v>
      </c>
      <c r="G32" s="13">
        <f t="shared" si="1"/>
        <v>542.5</v>
      </c>
    </row>
  </sheetData>
  <sheetProtection/>
  <mergeCells count="20">
    <mergeCell ref="A21:A24"/>
    <mergeCell ref="B21:B24"/>
    <mergeCell ref="C21:F21"/>
    <mergeCell ref="A1:G1"/>
    <mergeCell ref="A2:G2"/>
    <mergeCell ref="A3:G3"/>
    <mergeCell ref="A4:G4"/>
    <mergeCell ref="A7:A10"/>
    <mergeCell ref="B7:B10"/>
    <mergeCell ref="C7:F7"/>
    <mergeCell ref="G21:G24"/>
    <mergeCell ref="C22:C23"/>
    <mergeCell ref="D22:D23"/>
    <mergeCell ref="E8:E9"/>
    <mergeCell ref="F8:F9"/>
    <mergeCell ref="E22:E23"/>
    <mergeCell ref="F22:F23"/>
    <mergeCell ref="G7:G10"/>
    <mergeCell ref="C8:C9"/>
    <mergeCell ref="D8:D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.7109375" style="1" customWidth="1"/>
    <col min="2" max="2" width="20.7109375" style="1" customWidth="1"/>
    <col min="3" max="7" width="13.7109375" style="1" customWidth="1"/>
    <col min="8" max="19" width="9.140625" style="1" customWidth="1"/>
    <col min="20" max="16384" width="9.140625" style="1" customWidth="1"/>
  </cols>
  <sheetData>
    <row r="1" spans="1:7" ht="15.7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3" t="s">
        <v>1</v>
      </c>
      <c r="B2" s="33"/>
      <c r="C2" s="33"/>
      <c r="D2" s="33"/>
      <c r="E2" s="33"/>
      <c r="F2" s="33"/>
      <c r="G2" s="33"/>
    </row>
    <row r="3" spans="1:7" ht="15.75">
      <c r="A3" s="33" t="s">
        <v>14</v>
      </c>
      <c r="B3" s="33"/>
      <c r="C3" s="33"/>
      <c r="D3" s="33"/>
      <c r="E3" s="33"/>
      <c r="F3" s="33"/>
      <c r="G3" s="33"/>
    </row>
    <row r="4" spans="1:7" ht="15.75">
      <c r="A4" s="33" t="s">
        <v>2</v>
      </c>
      <c r="B4" s="33"/>
      <c r="C4" s="33"/>
      <c r="D4" s="33"/>
      <c r="E4" s="33"/>
      <c r="F4" s="33"/>
      <c r="G4" s="33"/>
    </row>
    <row r="5" ht="15.75"/>
    <row r="6" ht="15.75">
      <c r="A6" s="7" t="s">
        <v>17</v>
      </c>
    </row>
    <row r="7" ht="11.25" customHeight="1"/>
    <row r="8" spans="1:7" ht="15.75">
      <c r="A8" s="28" t="s">
        <v>3</v>
      </c>
      <c r="B8" s="28" t="s">
        <v>4</v>
      </c>
      <c r="C8" s="28" t="s">
        <v>5</v>
      </c>
      <c r="D8" s="28"/>
      <c r="E8" s="28"/>
      <c r="F8" s="28"/>
      <c r="G8" s="28" t="s">
        <v>6</v>
      </c>
    </row>
    <row r="9" spans="1:7" ht="15.75" customHeight="1">
      <c r="A9" s="28"/>
      <c r="B9" s="28"/>
      <c r="C9" s="29" t="s">
        <v>7</v>
      </c>
      <c r="D9" s="29" t="s">
        <v>8</v>
      </c>
      <c r="E9" s="29" t="s">
        <v>9</v>
      </c>
      <c r="F9" s="31" t="s">
        <v>10</v>
      </c>
      <c r="G9" s="28"/>
    </row>
    <row r="10" spans="1:7" ht="15.75">
      <c r="A10" s="28"/>
      <c r="B10" s="28"/>
      <c r="C10" s="30"/>
      <c r="D10" s="30"/>
      <c r="E10" s="30"/>
      <c r="F10" s="32"/>
      <c r="G10" s="28"/>
    </row>
    <row r="11" spans="1:7" ht="15.75">
      <c r="A11" s="28"/>
      <c r="B11" s="28"/>
      <c r="C11" s="2">
        <v>0.4</v>
      </c>
      <c r="D11" s="2">
        <v>0.2</v>
      </c>
      <c r="E11" s="2">
        <v>0.2</v>
      </c>
      <c r="F11" s="2">
        <v>0.2</v>
      </c>
      <c r="G11" s="28"/>
    </row>
    <row r="12" spans="1:7" ht="15.75">
      <c r="A12" s="14">
        <v>1</v>
      </c>
      <c r="B12" s="15" t="s">
        <v>29</v>
      </c>
      <c r="C12" s="15">
        <v>1245</v>
      </c>
      <c r="D12" s="15">
        <v>1241</v>
      </c>
      <c r="E12" s="15">
        <v>1251</v>
      </c>
      <c r="F12" s="15">
        <v>436</v>
      </c>
      <c r="G12" s="18">
        <f>(C12*$C$11)+(D12*$D$11)+(E12*$E$11)+(F12*$F$11)</f>
        <v>1083.6000000000001</v>
      </c>
    </row>
    <row r="13" spans="1:7" ht="15.75">
      <c r="A13" s="14">
        <v>2</v>
      </c>
      <c r="B13" s="15" t="s">
        <v>28</v>
      </c>
      <c r="C13" s="15">
        <v>1238</v>
      </c>
      <c r="D13" s="15">
        <v>1218</v>
      </c>
      <c r="E13" s="15">
        <v>1253</v>
      </c>
      <c r="F13" s="15">
        <v>428</v>
      </c>
      <c r="G13" s="18">
        <f aca="true" t="shared" si="0" ref="G13:G19">(C13*$C$11)+(D13*$D$11)+(E13*$E$11)+(F13*$F$11)</f>
        <v>1075</v>
      </c>
    </row>
    <row r="14" spans="1:7" ht="15.75">
      <c r="A14" s="14">
        <v>3</v>
      </c>
      <c r="B14" s="15" t="s">
        <v>20</v>
      </c>
      <c r="C14" s="15">
        <v>1221</v>
      </c>
      <c r="D14" s="15">
        <v>1243</v>
      </c>
      <c r="E14" s="15">
        <v>1216</v>
      </c>
      <c r="F14" s="15">
        <v>418</v>
      </c>
      <c r="G14" s="18">
        <f t="shared" si="0"/>
        <v>1063.8</v>
      </c>
    </row>
    <row r="15" spans="1:7" ht="15.75">
      <c r="A15" s="14">
        <v>4</v>
      </c>
      <c r="B15" s="15" t="s">
        <v>21</v>
      </c>
      <c r="C15" s="15">
        <v>1213</v>
      </c>
      <c r="D15" s="15">
        <v>1228</v>
      </c>
      <c r="E15" s="15">
        <v>1192</v>
      </c>
      <c r="F15" s="15">
        <v>423</v>
      </c>
      <c r="G15" s="18">
        <f t="shared" si="0"/>
        <v>1053.8</v>
      </c>
    </row>
    <row r="16" spans="1:7" ht="15.75">
      <c r="A16" s="5">
        <v>5</v>
      </c>
      <c r="B16" s="4" t="s">
        <v>22</v>
      </c>
      <c r="C16" s="4">
        <v>1151</v>
      </c>
      <c r="D16" s="4">
        <v>1190</v>
      </c>
      <c r="E16" s="4">
        <v>1185</v>
      </c>
      <c r="F16" s="4">
        <v>380</v>
      </c>
      <c r="G16" s="17">
        <f t="shared" si="0"/>
        <v>1011.4000000000001</v>
      </c>
    </row>
    <row r="17" spans="1:7" ht="15.75">
      <c r="A17" s="5">
        <v>6</v>
      </c>
      <c r="B17" s="4" t="s">
        <v>31</v>
      </c>
      <c r="C17" s="4">
        <v>1174</v>
      </c>
      <c r="D17" s="4">
        <v>1164</v>
      </c>
      <c r="E17" s="4">
        <v>1133</v>
      </c>
      <c r="F17" s="4">
        <v>400</v>
      </c>
      <c r="G17" s="17">
        <f t="shared" si="0"/>
        <v>1009.0000000000001</v>
      </c>
    </row>
    <row r="18" spans="1:7" ht="15.75">
      <c r="A18" s="5">
        <v>7</v>
      </c>
      <c r="B18" s="4" t="s">
        <v>23</v>
      </c>
      <c r="C18" s="4">
        <v>1085</v>
      </c>
      <c r="D18" s="4">
        <v>1147</v>
      </c>
      <c r="E18" s="4">
        <v>1106</v>
      </c>
      <c r="F18" s="4">
        <v>403</v>
      </c>
      <c r="G18" s="17">
        <f t="shared" si="0"/>
        <v>965.2</v>
      </c>
    </row>
    <row r="19" spans="1:7" ht="15.75">
      <c r="A19" s="5">
        <v>8</v>
      </c>
      <c r="B19" s="4" t="s">
        <v>30</v>
      </c>
      <c r="C19" s="4">
        <v>1088</v>
      </c>
      <c r="D19" s="4">
        <v>1131</v>
      </c>
      <c r="E19" s="4">
        <v>1135</v>
      </c>
      <c r="F19" s="4">
        <v>375</v>
      </c>
      <c r="G19" s="17">
        <f t="shared" si="0"/>
        <v>963.4000000000001</v>
      </c>
    </row>
  </sheetData>
  <sheetProtection/>
  <mergeCells count="12">
    <mergeCell ref="A1:G1"/>
    <mergeCell ref="A2:G2"/>
    <mergeCell ref="A3:G3"/>
    <mergeCell ref="A4:G4"/>
    <mergeCell ref="A8:A11"/>
    <mergeCell ref="B8:B11"/>
    <mergeCell ref="C8:F8"/>
    <mergeCell ref="G8:G11"/>
    <mergeCell ref="C9:C10"/>
    <mergeCell ref="D9:D10"/>
    <mergeCell ref="E9:E10"/>
    <mergeCell ref="F9:F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7109375" style="1" customWidth="1"/>
    <col min="2" max="2" width="20.7109375" style="1" customWidth="1"/>
    <col min="3" max="6" width="11.7109375" style="1" customWidth="1"/>
    <col min="7" max="7" width="10.00390625" style="1" customWidth="1"/>
    <col min="8" max="8" width="10.140625" style="1" customWidth="1"/>
    <col min="9" max="19" width="9.140625" style="1" customWidth="1"/>
    <col min="20" max="16384" width="9.140625" style="1" customWidth="1"/>
  </cols>
  <sheetData>
    <row r="1" spans="1:7" ht="15.7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3" t="s">
        <v>1</v>
      </c>
      <c r="B2" s="33"/>
      <c r="C2" s="33"/>
      <c r="D2" s="33"/>
      <c r="E2" s="33"/>
      <c r="F2" s="33"/>
      <c r="G2" s="33"/>
    </row>
    <row r="3" spans="1:7" ht="15.75">
      <c r="A3" s="33" t="s">
        <v>15</v>
      </c>
      <c r="B3" s="33"/>
      <c r="C3" s="33"/>
      <c r="D3" s="33"/>
      <c r="E3" s="33"/>
      <c r="F3" s="33"/>
      <c r="G3" s="33"/>
    </row>
    <row r="4" spans="1:7" ht="15.75">
      <c r="A4" s="33" t="s">
        <v>2</v>
      </c>
      <c r="B4" s="33"/>
      <c r="C4" s="33"/>
      <c r="D4" s="33"/>
      <c r="E4" s="33"/>
      <c r="F4" s="33"/>
      <c r="G4" s="33"/>
    </row>
    <row r="5" ht="15.75"/>
    <row r="6" ht="15.75">
      <c r="A6" s="7" t="s">
        <v>16</v>
      </c>
    </row>
    <row r="7" ht="11.25" customHeight="1"/>
    <row r="8" spans="1:8" ht="15.75">
      <c r="A8" s="28" t="s">
        <v>3</v>
      </c>
      <c r="B8" s="28" t="s">
        <v>4</v>
      </c>
      <c r="C8" s="28" t="s">
        <v>5</v>
      </c>
      <c r="D8" s="28"/>
      <c r="E8" s="28"/>
      <c r="F8" s="28"/>
      <c r="G8" s="28" t="s">
        <v>6</v>
      </c>
      <c r="H8" s="28" t="s">
        <v>76</v>
      </c>
    </row>
    <row r="9" spans="1:8" ht="15.75" customHeight="1">
      <c r="A9" s="28"/>
      <c r="B9" s="28"/>
      <c r="C9" s="29" t="s">
        <v>7</v>
      </c>
      <c r="D9" s="29" t="s">
        <v>8</v>
      </c>
      <c r="E9" s="29" t="s">
        <v>9</v>
      </c>
      <c r="F9" s="31" t="s">
        <v>10</v>
      </c>
      <c r="G9" s="28"/>
      <c r="H9" s="28"/>
    </row>
    <row r="10" spans="1:8" ht="15.75">
      <c r="A10" s="28"/>
      <c r="B10" s="28"/>
      <c r="C10" s="30"/>
      <c r="D10" s="30"/>
      <c r="E10" s="30"/>
      <c r="F10" s="32"/>
      <c r="G10" s="28"/>
      <c r="H10" s="28"/>
    </row>
    <row r="11" spans="1:8" ht="15.75">
      <c r="A11" s="28"/>
      <c r="B11" s="28"/>
      <c r="C11" s="2">
        <v>0.4</v>
      </c>
      <c r="D11" s="2">
        <v>0.2</v>
      </c>
      <c r="E11" s="2">
        <v>0.2</v>
      </c>
      <c r="F11" s="2">
        <v>0.2</v>
      </c>
      <c r="G11" s="28"/>
      <c r="H11" s="28"/>
    </row>
    <row r="12" spans="1:8" ht="15.75">
      <c r="A12" s="20">
        <v>1</v>
      </c>
      <c r="B12" s="26" t="s">
        <v>21</v>
      </c>
      <c r="C12" s="26">
        <f>263+252+265+255+255</f>
        <v>1290</v>
      </c>
      <c r="D12" s="26">
        <f>263+269+265+245+295</f>
        <v>1337</v>
      </c>
      <c r="E12" s="26">
        <f>261+270+265+245+295</f>
        <v>1336</v>
      </c>
      <c r="F12" s="26">
        <f>85+90+85+80+85</f>
        <v>425</v>
      </c>
      <c r="G12" s="18">
        <f>(C12*$C$11)+(D12*$D$11)+(E12*$E$11)+(F12*$F$11)</f>
        <v>1135.6000000000001</v>
      </c>
      <c r="H12" s="20">
        <v>1</v>
      </c>
    </row>
    <row r="13" spans="1:8" ht="15.75">
      <c r="A13" s="20">
        <v>2</v>
      </c>
      <c r="B13" s="26" t="s">
        <v>28</v>
      </c>
      <c r="C13" s="26">
        <f>260+245+270+241+248</f>
        <v>1264</v>
      </c>
      <c r="D13" s="26">
        <f>253+257+255+250+260</f>
        <v>1275</v>
      </c>
      <c r="E13" s="26">
        <f>260+245+265+260+253</f>
        <v>1283</v>
      </c>
      <c r="F13" s="26">
        <f>86+90+90+85+90</f>
        <v>441</v>
      </c>
      <c r="G13" s="18">
        <f>(C13*$C$11)+(D13*$D$11)+(E13*$E$11)+(F13*$F$11)</f>
        <v>1105.4</v>
      </c>
      <c r="H13" s="20">
        <v>2</v>
      </c>
    </row>
    <row r="14" spans="1:8" ht="15.75">
      <c r="A14" s="20">
        <v>3</v>
      </c>
      <c r="B14" s="26" t="s">
        <v>29</v>
      </c>
      <c r="C14" s="26">
        <f>235+210+240+220+235+25</f>
        <v>1165</v>
      </c>
      <c r="D14" s="26">
        <f>230+256+250+225+240+15</f>
        <v>1216</v>
      </c>
      <c r="E14" s="26">
        <f>230+247+250+220+240+10</f>
        <v>1197</v>
      </c>
      <c r="F14" s="26">
        <f>80+90+80+75+85+10</f>
        <v>420</v>
      </c>
      <c r="G14" s="18">
        <f>(C14*$C$11)+(D14*$D$11)+(E14*$E$11)+(F14*$F$11)</f>
        <v>1032.6</v>
      </c>
      <c r="H14" s="20" t="s">
        <v>77</v>
      </c>
    </row>
    <row r="15" spans="1:8" ht="15.75">
      <c r="A15" s="20">
        <v>4</v>
      </c>
      <c r="B15" s="26" t="s">
        <v>20</v>
      </c>
      <c r="C15" s="26">
        <f>210+245+240+210+240</f>
        <v>1145</v>
      </c>
      <c r="D15" s="26">
        <f>243+268+240+240+240</f>
        <v>1231</v>
      </c>
      <c r="E15" s="26">
        <f>225+245+245+260+245</f>
        <v>1220</v>
      </c>
      <c r="F15" s="26">
        <f>85+90+80+85+80</f>
        <v>420</v>
      </c>
      <c r="G15" s="18">
        <f>(C15*$C$11)+(D15*$D$11)+(E15*$E$11)+(F15*$F$11)</f>
        <v>1032.2</v>
      </c>
      <c r="H15" s="20" t="s">
        <v>78</v>
      </c>
    </row>
    <row r="16" ht="15.75">
      <c r="G16" s="27"/>
    </row>
  </sheetData>
  <sheetProtection/>
  <mergeCells count="13">
    <mergeCell ref="E9:E10"/>
    <mergeCell ref="F9:F10"/>
    <mergeCell ref="H8:H11"/>
    <mergeCell ref="A1:G1"/>
    <mergeCell ref="A2:G2"/>
    <mergeCell ref="A3:G3"/>
    <mergeCell ref="A4:G4"/>
    <mergeCell ref="A8:A11"/>
    <mergeCell ref="B8:B11"/>
    <mergeCell ref="C8:F8"/>
    <mergeCell ref="G8:G11"/>
    <mergeCell ref="C9:C10"/>
    <mergeCell ref="D9:D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toshibabc</dc:creator>
  <cp:keywords/>
  <dc:description/>
  <cp:lastModifiedBy>WINDOWS 8.1</cp:lastModifiedBy>
  <cp:lastPrinted>2017-04-30T09:18:34Z</cp:lastPrinted>
  <dcterms:created xsi:type="dcterms:W3CDTF">2017-04-25T09:37:32Z</dcterms:created>
  <dcterms:modified xsi:type="dcterms:W3CDTF">2017-05-03T04:27:32Z</dcterms:modified>
  <cp:category/>
  <cp:version/>
  <cp:contentType/>
  <cp:contentStatus/>
</cp:coreProperties>
</file>